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AES200506 - Supp Info" sheetId="1" r:id="rId1"/>
    <sheet name="Corp Servs details" sheetId="2" r:id="rId2"/>
    <sheet name="Inflation price freeze calc" sheetId="3" r:id="rId3"/>
  </sheets>
  <definedNames>
    <definedName name="_xlnm.Print_Titles" localSheetId="0">'AES200506 - Supp Info'!$1:$3</definedName>
  </definedNames>
  <calcPr fullCalcOnLoad="1"/>
</workbook>
</file>

<file path=xl/sharedStrings.xml><?xml version="1.0" encoding="utf-8"?>
<sst xmlns="http://schemas.openxmlformats.org/spreadsheetml/2006/main" count="219" uniqueCount="151">
  <si>
    <t>Expected annual efficiency gains</t>
  </si>
  <si>
    <t>of which related to capital spend</t>
  </si>
  <si>
    <t>of which related to other spend</t>
  </si>
  <si>
    <t>of which cashable</t>
  </si>
  <si>
    <t>£</t>
  </si>
  <si>
    <t>Title</t>
  </si>
  <si>
    <t>Adult social services</t>
  </si>
  <si>
    <t>Childrens services</t>
  </si>
  <si>
    <t>Culture and sport</t>
  </si>
  <si>
    <t>Environmental services</t>
  </si>
  <si>
    <t>Local transport</t>
  </si>
  <si>
    <t>LA social housing</t>
  </si>
  <si>
    <t>Non-school educational services</t>
  </si>
  <si>
    <t>Supporting people</t>
  </si>
  <si>
    <t>Homelessness</t>
  </si>
  <si>
    <t>Other cross-cutting efficiencies not covered above</t>
  </si>
  <si>
    <t>Corporate services</t>
  </si>
  <si>
    <t>Procurement</t>
  </si>
  <si>
    <t>Productive time</t>
  </si>
  <si>
    <t>Transactions</t>
  </si>
  <si>
    <t>Miscellaneous</t>
  </si>
  <si>
    <t>Support service review 04/05 prog</t>
  </si>
  <si>
    <t>Support service review 05/06 prog</t>
  </si>
  <si>
    <t>Energy consumption</t>
  </si>
  <si>
    <t>HR - reduce professional &amp; short courses</t>
  </si>
  <si>
    <t>Customer Services - supplies &amp; services</t>
  </si>
  <si>
    <t>Light vehicle fleet tender</t>
  </si>
  <si>
    <t>Agency staff</t>
  </si>
  <si>
    <t>Purchase cards</t>
  </si>
  <si>
    <t>Improve attendance management</t>
  </si>
  <si>
    <t>Housing agency staff</t>
  </si>
  <si>
    <t>NPHL supplies &amp; services</t>
  </si>
  <si>
    <t>Reorganise transport services</t>
  </si>
  <si>
    <t>Cashable 2004/05 budget</t>
  </si>
  <si>
    <t>Cashable 2005/06 budget</t>
  </si>
  <si>
    <t xml:space="preserve">Non-Cashable 2004/05 </t>
  </si>
  <si>
    <t>Non-Cashable 2005/06</t>
  </si>
  <si>
    <t>Total</t>
  </si>
  <si>
    <t>Inflation freeze on supplies &amp; services</t>
  </si>
  <si>
    <t>Consumable running costs</t>
  </si>
  <si>
    <t>Admin buildings - reduce running costs</t>
  </si>
  <si>
    <t>Car mileage, other travel, mobile phones</t>
  </si>
  <si>
    <t>Reduce vehicle fleet costs</t>
  </si>
  <si>
    <t>Reduce MIDAS contribution</t>
  </si>
  <si>
    <t>Reduce revenue collection costs</t>
  </si>
  <si>
    <t>Dev Servs - reduce internal support, overtime &amp; agency costs</t>
  </si>
  <si>
    <t>Partnership efficiencies</t>
  </si>
  <si>
    <t>Fuel duty</t>
  </si>
  <si>
    <t>Extend frozen meal service</t>
  </si>
  <si>
    <t>Support service review</t>
  </si>
  <si>
    <t>Trainees - reduce placements</t>
  </si>
  <si>
    <t>Corporate SLAs</t>
  </si>
  <si>
    <t>Cashable other proformas</t>
  </si>
  <si>
    <t>Reduced SP grant - no reduction in clients</t>
  </si>
  <si>
    <t>Landlord accreditation scheme</t>
  </si>
  <si>
    <t>Ref</t>
  </si>
  <si>
    <t>60/61</t>
  </si>
  <si>
    <t>Housing local employment scheme</t>
  </si>
  <si>
    <t>Home care finding team</t>
  </si>
  <si>
    <t>Assertive outreach programme</t>
  </si>
  <si>
    <t>Finance - earlier closure of accounts, invoice payment and debt reduction</t>
  </si>
  <si>
    <t>Benefits - reduction in claims processing times</t>
  </si>
  <si>
    <t>Grounds maintenance - increase grass cutting frequencies from 15 to 23 pa</t>
  </si>
  <si>
    <t>Refuse collection - increase in waste</t>
  </si>
  <si>
    <t>Libraries - increase in visitors</t>
  </si>
  <si>
    <t>Museums - increase in visitors</t>
  </si>
  <si>
    <t>More applications dealt with in timescales</t>
  </si>
  <si>
    <t>Urban Vision cashable efficiencies</t>
  </si>
  <si>
    <t>Urban Vision non-cashable efficiencies</t>
  </si>
  <si>
    <t>Econ devt - increase in new business start-up and business support enquiries</t>
  </si>
  <si>
    <t>SOURCE OF INFORMATION</t>
  </si>
  <si>
    <t>ANALYSIS FOR AES RETURN 2005/06</t>
  </si>
  <si>
    <t>Cadishead Way Stage 2</t>
  </si>
  <si>
    <t>*</t>
  </si>
  <si>
    <t>Individual proposal details</t>
  </si>
  <si>
    <t>PS2</t>
  </si>
  <si>
    <t>Rationalise Recruitment Advertising</t>
  </si>
  <si>
    <t>CS6</t>
  </si>
  <si>
    <t>Recharge of PARIS cash receipting</t>
  </si>
  <si>
    <t>IS1</t>
  </si>
  <si>
    <t>Oracle Licence - Reduced Charge</t>
  </si>
  <si>
    <t>IS2</t>
  </si>
  <si>
    <t xml:space="preserve">Core Network - Reduced Maintenance  </t>
  </si>
  <si>
    <t>IS3</t>
  </si>
  <si>
    <t>Software Devp - Reduced Contingency</t>
  </si>
  <si>
    <t>IS4</t>
  </si>
  <si>
    <t>Reduction in Leasing Payments</t>
  </si>
  <si>
    <t>FS13</t>
  </si>
  <si>
    <t>Invoice scanning in-house</t>
  </si>
  <si>
    <t>LS5</t>
  </si>
  <si>
    <t>Provision of By-Election</t>
  </si>
  <si>
    <t>FS2</t>
  </si>
  <si>
    <t>Streamline financial processing - Jul 05</t>
  </si>
  <si>
    <t>FS4</t>
  </si>
  <si>
    <t>Corporate Accountancy - reduce 1 post</t>
  </si>
  <si>
    <t>PS3</t>
  </si>
  <si>
    <t>Review Admin Support arrangements</t>
  </si>
  <si>
    <t>CS5</t>
  </si>
  <si>
    <t>Early Retirements</t>
  </si>
  <si>
    <t>PS1</t>
  </si>
  <si>
    <t>Reduce/Delete Budget Prof &amp; Short Courses</t>
  </si>
  <si>
    <t>CS1</t>
  </si>
  <si>
    <t>Reduce Discretionary Rate Relief</t>
  </si>
  <si>
    <t>CS3</t>
  </si>
  <si>
    <t>Reduce Banking Charges</t>
  </si>
  <si>
    <t>CS8</t>
  </si>
  <si>
    <t>Call Centre lease savings</t>
  </si>
  <si>
    <t>FS5</t>
  </si>
  <si>
    <t>Inc pay/pensions charges to schools</t>
  </si>
  <si>
    <t>LS4</t>
  </si>
  <si>
    <t>Travel &amp; Accommodation in-house</t>
  </si>
  <si>
    <t>Calculation of Saving resulting from price inflation freeze on General Inflation items</t>
  </si>
  <si>
    <t>2003/04</t>
  </si>
  <si>
    <t>2004/2005</t>
  </si>
  <si>
    <t>2005/2006</t>
  </si>
  <si>
    <t>Base</t>
  </si>
  <si>
    <t>Adj Base</t>
  </si>
  <si>
    <t>2004/05</t>
  </si>
  <si>
    <t>2005/06</t>
  </si>
  <si>
    <t>Estimate</t>
  </si>
  <si>
    <t>F.Y.E.</t>
  </si>
  <si>
    <t>1/4/2003</t>
  </si>
  <si>
    <t>2.5%</t>
  </si>
  <si>
    <t>1/4/2004</t>
  </si>
  <si>
    <t>1/4/2005</t>
  </si>
  <si>
    <t>£000</t>
  </si>
  <si>
    <t>General Inflation Items</t>
  </si>
  <si>
    <t>Premises &amp; Supplies</t>
  </si>
  <si>
    <t>Car Allowances</t>
  </si>
  <si>
    <t>Other Energy Costs</t>
  </si>
  <si>
    <t>I.T. Equipment</t>
  </si>
  <si>
    <t>Direct Insurance</t>
  </si>
  <si>
    <t>Saving in 2004/05</t>
  </si>
  <si>
    <t>- FYE of 2003/04 price freeze</t>
  </si>
  <si>
    <t>- Part year effect of 2004/05 price freeze</t>
  </si>
  <si>
    <t>Saving in 2005/06</t>
  </si>
  <si>
    <t>- FYE of 2004/05 price freeze</t>
  </si>
  <si>
    <t>- Part year effect of 2005/06 price freeze</t>
  </si>
  <si>
    <t>* = see supporting statement on worksheet "Corp Servs details" for further details</t>
  </si>
  <si>
    <t>**</t>
  </si>
  <si>
    <t>** = see supporting statement on worksheet "Inflation price freeze calc" for detailed calculation</t>
  </si>
  <si>
    <t>Deflator @ 2.14%</t>
  </si>
  <si>
    <t>Adjusted Cashable 2004/05 budget</t>
  </si>
  <si>
    <t xml:space="preserve">   |-----------</t>
  </si>
  <si>
    <t xml:space="preserve">  ------------|</t>
  </si>
  <si>
    <t>Adjusted Non-Cashable 2004/05 budget</t>
  </si>
  <si>
    <t>Cashable</t>
  </si>
  <si>
    <t>Non-Cashable</t>
  </si>
  <si>
    <t xml:space="preserve">  |------------</t>
  </si>
  <si>
    <t xml:space="preserve">       |------------------------</t>
  </si>
  <si>
    <t xml:space="preserve">   --------------------------------------|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</si>
</sst>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6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wrapText="1"/>
    </xf>
    <xf numFmtId="3" fontId="1" fillId="0" borderId="6" xfId="0" applyNumberFormat="1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" vertical="center"/>
    </xf>
    <xf numFmtId="0" fontId="2" fillId="0" borderId="3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Continuous"/>
    </xf>
    <xf numFmtId="0" fontId="1" fillId="0" borderId="6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" xfId="0" applyFont="1" applyBorder="1" applyAlignment="1">
      <alignment/>
    </xf>
    <xf numFmtId="0" fontId="0" fillId="0" borderId="14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4" fillId="0" borderId="7" xfId="0" applyFont="1" applyBorder="1" applyAlignment="1" quotePrefix="1">
      <alignment horizontal="centerContinuous"/>
    </xf>
    <xf numFmtId="0" fontId="6" fillId="0" borderId="8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 quotePrefix="1">
      <alignment horizontal="center"/>
    </xf>
    <xf numFmtId="0" fontId="4" fillId="0" borderId="19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6" fillId="0" borderId="20" xfId="0" applyFont="1" applyBorder="1" applyAlignment="1">
      <alignment/>
    </xf>
    <xf numFmtId="10" fontId="6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" fontId="4" fillId="0" borderId="18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9" fontId="6" fillId="0" borderId="0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1" fontId="6" fillId="0" borderId="23" xfId="0" applyNumberFormat="1" applyFont="1" applyBorder="1" applyAlignment="1">
      <alignment/>
    </xf>
    <xf numFmtId="9" fontId="6" fillId="0" borderId="20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1" fontId="6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>
      <alignment/>
    </xf>
    <xf numFmtId="3" fontId="4" fillId="0" borderId="2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 horizontal="centerContinuous"/>
    </xf>
    <xf numFmtId="3" fontId="0" fillId="0" borderId="7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0" fillId="0" borderId="6" xfId="0" applyNumberForma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29" xfId="0" applyBorder="1" applyAlignment="1" quotePrefix="1">
      <alignment/>
    </xf>
    <xf numFmtId="3" fontId="1" fillId="0" borderId="29" xfId="0" applyNumberFormat="1" applyFont="1" applyBorder="1" applyAlignment="1">
      <alignment/>
    </xf>
    <xf numFmtId="0" fontId="0" fillId="0" borderId="7" xfId="0" applyBorder="1" applyAlignment="1" quotePrefix="1">
      <alignment/>
    </xf>
    <xf numFmtId="0" fontId="0" fillId="0" borderId="7" xfId="0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workbookViewId="0" topLeftCell="D12">
      <selection activeCell="Q12" sqref="Q12"/>
    </sheetView>
  </sheetViews>
  <sheetFormatPr defaultColWidth="9.140625" defaultRowHeight="12.75"/>
  <cols>
    <col min="1" max="1" width="5.57421875" style="0" bestFit="1" customWidth="1"/>
    <col min="2" max="2" width="36.421875" style="0" customWidth="1"/>
    <col min="3" max="3" width="3.7109375" style="0" customWidth="1"/>
    <col min="4" max="6" width="9.7109375" style="26" customWidth="1"/>
    <col min="7" max="12" width="9.7109375" style="0" customWidth="1"/>
    <col min="13" max="13" width="1.1484375" style="0" customWidth="1"/>
    <col min="14" max="14" width="12.7109375" style="0" bestFit="1" customWidth="1"/>
    <col min="15" max="15" width="9.7109375" style="0" customWidth="1"/>
    <col min="16" max="16" width="12.7109375" style="0" bestFit="1" customWidth="1"/>
    <col min="17" max="17" width="13.00390625" style="0" bestFit="1" customWidth="1"/>
  </cols>
  <sheetData>
    <row r="1" spans="4:17" ht="13.5" thickBot="1">
      <c r="D1" s="35" t="s">
        <v>70</v>
      </c>
      <c r="E1" s="113"/>
      <c r="F1" s="113"/>
      <c r="G1" s="36"/>
      <c r="H1" s="36"/>
      <c r="I1" s="36"/>
      <c r="J1" s="36"/>
      <c r="K1" s="36"/>
      <c r="L1" s="37"/>
      <c r="M1" s="48"/>
      <c r="N1" s="38" t="s">
        <v>71</v>
      </c>
      <c r="O1" s="36"/>
      <c r="P1" s="36"/>
      <c r="Q1" s="37"/>
    </row>
    <row r="2" spans="4:17" ht="13.5" thickBot="1">
      <c r="D2" s="35" t="s">
        <v>146</v>
      </c>
      <c r="E2" s="36"/>
      <c r="F2" s="36"/>
      <c r="G2" s="36"/>
      <c r="H2" s="37"/>
      <c r="I2" s="125" t="s">
        <v>147</v>
      </c>
      <c r="J2" s="126"/>
      <c r="K2" s="126"/>
      <c r="L2" s="127"/>
      <c r="M2" s="36"/>
      <c r="N2" s="38"/>
      <c r="O2" s="36"/>
      <c r="P2" s="36"/>
      <c r="Q2" s="37"/>
    </row>
    <row r="3" spans="1:17" ht="64.5" thickBot="1">
      <c r="A3" s="39" t="s">
        <v>55</v>
      </c>
      <c r="B3" s="14" t="s">
        <v>5</v>
      </c>
      <c r="C3" s="47"/>
      <c r="D3" s="30" t="s">
        <v>33</v>
      </c>
      <c r="E3" s="114" t="s">
        <v>141</v>
      </c>
      <c r="F3" s="114" t="s">
        <v>142</v>
      </c>
      <c r="G3" s="31" t="s">
        <v>34</v>
      </c>
      <c r="H3" s="32" t="s">
        <v>52</v>
      </c>
      <c r="I3" s="31" t="s">
        <v>35</v>
      </c>
      <c r="J3" s="114" t="s">
        <v>141</v>
      </c>
      <c r="K3" s="114" t="s">
        <v>145</v>
      </c>
      <c r="L3" s="32" t="s">
        <v>36</v>
      </c>
      <c r="M3" s="31"/>
      <c r="N3" s="33" t="s">
        <v>0</v>
      </c>
      <c r="O3" s="31" t="s">
        <v>1</v>
      </c>
      <c r="P3" s="31" t="s">
        <v>2</v>
      </c>
      <c r="Q3" s="32" t="s">
        <v>3</v>
      </c>
    </row>
    <row r="4" spans="1:17" ht="12.75">
      <c r="A4" s="6"/>
      <c r="B4" s="1"/>
      <c r="C4" s="7"/>
      <c r="D4" s="27" t="s">
        <v>4</v>
      </c>
      <c r="E4" s="115" t="s">
        <v>4</v>
      </c>
      <c r="F4" s="12" t="s">
        <v>4</v>
      </c>
      <c r="G4" s="12" t="s">
        <v>4</v>
      </c>
      <c r="H4" s="13" t="s">
        <v>4</v>
      </c>
      <c r="I4" s="12" t="s">
        <v>4</v>
      </c>
      <c r="J4" s="115" t="s">
        <v>4</v>
      </c>
      <c r="K4" s="12" t="s">
        <v>4</v>
      </c>
      <c r="L4" s="13" t="s">
        <v>4</v>
      </c>
      <c r="M4" s="12"/>
      <c r="N4" s="11" t="s">
        <v>4</v>
      </c>
      <c r="O4" s="12" t="s">
        <v>4</v>
      </c>
      <c r="P4" s="12" t="s">
        <v>4</v>
      </c>
      <c r="Q4" s="13" t="s">
        <v>4</v>
      </c>
    </row>
    <row r="5" spans="1:17" ht="12.75">
      <c r="A5" s="6"/>
      <c r="B5" s="2" t="s">
        <v>6</v>
      </c>
      <c r="C5" s="9"/>
      <c r="D5" s="28"/>
      <c r="E5" s="19"/>
      <c r="F5" s="19"/>
      <c r="G5" s="9"/>
      <c r="H5" s="10"/>
      <c r="I5" s="9"/>
      <c r="J5" s="9"/>
      <c r="K5" s="9"/>
      <c r="L5" s="10"/>
      <c r="M5" s="9"/>
      <c r="N5" s="6"/>
      <c r="O5" s="7"/>
      <c r="P5" s="7"/>
      <c r="Q5" s="8"/>
    </row>
    <row r="6" spans="1:17" ht="12.75">
      <c r="A6" s="6"/>
      <c r="B6" s="1" t="s">
        <v>32</v>
      </c>
      <c r="C6" s="7"/>
      <c r="D6" s="16">
        <v>50000</v>
      </c>
      <c r="E6" s="17">
        <f>D6*0.0214</f>
        <v>1070</v>
      </c>
      <c r="F6" s="17">
        <f>D6-E6</f>
        <v>48930</v>
      </c>
      <c r="G6" s="17">
        <v>50000</v>
      </c>
      <c r="H6" s="18"/>
      <c r="I6" s="17"/>
      <c r="J6" s="17"/>
      <c r="K6" s="17"/>
      <c r="L6" s="18"/>
      <c r="M6" s="17"/>
      <c r="N6" s="16">
        <f>F6+G6+H6+K6+L6</f>
        <v>98930</v>
      </c>
      <c r="O6" s="17"/>
      <c r="P6" s="17">
        <v>98930</v>
      </c>
      <c r="Q6" s="18">
        <v>98930</v>
      </c>
    </row>
    <row r="7" spans="1:17" ht="12.75">
      <c r="A7" s="6"/>
      <c r="B7" s="1" t="s">
        <v>47</v>
      </c>
      <c r="C7" s="7"/>
      <c r="D7" s="16">
        <v>20000</v>
      </c>
      <c r="E7" s="17">
        <f>D7*0.0214</f>
        <v>428</v>
      </c>
      <c r="F7" s="17">
        <f>D7-E7</f>
        <v>19572</v>
      </c>
      <c r="G7" s="17"/>
      <c r="H7" s="18"/>
      <c r="I7" s="17"/>
      <c r="J7" s="17"/>
      <c r="K7" s="17"/>
      <c r="L7" s="18"/>
      <c r="M7" s="17"/>
      <c r="N7" s="16">
        <f>F7+G7+H7+K7+L7</f>
        <v>19572</v>
      </c>
      <c r="O7" s="17"/>
      <c r="P7" s="17">
        <v>19572</v>
      </c>
      <c r="Q7" s="18">
        <v>19572</v>
      </c>
    </row>
    <row r="8" spans="1:17" ht="12.75">
      <c r="A8" s="6"/>
      <c r="B8" s="1" t="s">
        <v>48</v>
      </c>
      <c r="C8" s="7"/>
      <c r="D8" s="16">
        <v>50000</v>
      </c>
      <c r="E8" s="17">
        <f>D8*0.0214</f>
        <v>1070</v>
      </c>
      <c r="F8" s="17">
        <f>D8-E8</f>
        <v>48930</v>
      </c>
      <c r="G8" s="17"/>
      <c r="H8" s="18"/>
      <c r="I8" s="17"/>
      <c r="J8" s="17"/>
      <c r="K8" s="17"/>
      <c r="L8" s="18"/>
      <c r="M8" s="17"/>
      <c r="N8" s="16">
        <f>F8+G8+H8+K8+L8</f>
        <v>48930</v>
      </c>
      <c r="O8" s="17"/>
      <c r="P8" s="17">
        <v>48930</v>
      </c>
      <c r="Q8" s="18">
        <v>48930</v>
      </c>
    </row>
    <row r="9" spans="1:17" ht="12.75">
      <c r="A9" s="6"/>
      <c r="B9" s="1" t="s">
        <v>58</v>
      </c>
      <c r="C9" s="7"/>
      <c r="D9" s="16"/>
      <c r="E9" s="17"/>
      <c r="F9" s="17"/>
      <c r="G9" s="17"/>
      <c r="H9" s="18"/>
      <c r="I9" s="17"/>
      <c r="J9" s="17"/>
      <c r="K9" s="17"/>
      <c r="L9" s="18">
        <v>30000</v>
      </c>
      <c r="M9" s="17"/>
      <c r="N9" s="16">
        <f>F9+G9+H9+K9+L9</f>
        <v>30000</v>
      </c>
      <c r="O9" s="17"/>
      <c r="P9" s="17">
        <v>30000</v>
      </c>
      <c r="Q9" s="18"/>
    </row>
    <row r="10" spans="1:17" ht="13.5" thickBot="1">
      <c r="A10" s="6"/>
      <c r="B10" s="1" t="s">
        <v>59</v>
      </c>
      <c r="C10" s="7"/>
      <c r="D10" s="16"/>
      <c r="E10" s="17"/>
      <c r="F10" s="17"/>
      <c r="G10" s="17"/>
      <c r="H10" s="18"/>
      <c r="I10" s="17"/>
      <c r="J10" s="17"/>
      <c r="K10" s="17"/>
      <c r="L10" s="18">
        <v>37000</v>
      </c>
      <c r="M10" s="17"/>
      <c r="N10" s="16">
        <f>F10+G10+H10+K10+L10</f>
        <v>37000</v>
      </c>
      <c r="O10" s="17"/>
      <c r="P10" s="17">
        <v>37000</v>
      </c>
      <c r="Q10" s="18"/>
    </row>
    <row r="11" spans="1:17" ht="13.5" thickBot="1">
      <c r="A11" s="6"/>
      <c r="B11" s="1"/>
      <c r="C11" s="7"/>
      <c r="D11" s="16"/>
      <c r="E11" s="17"/>
      <c r="F11" s="17"/>
      <c r="G11" s="17"/>
      <c r="H11" s="18"/>
      <c r="I11" s="17"/>
      <c r="J11" s="17"/>
      <c r="K11" s="17"/>
      <c r="L11" s="18"/>
      <c r="M11" s="17"/>
      <c r="N11" s="23">
        <f>SUM(N6:N10)</f>
        <v>234432</v>
      </c>
      <c r="O11" s="24">
        <f>SUM(O6,O10)</f>
        <v>0</v>
      </c>
      <c r="P11" s="24">
        <f>SUM(P6:P10)</f>
        <v>234432</v>
      </c>
      <c r="Q11" s="25">
        <f>SUM(Q6:Q10)</f>
        <v>167432</v>
      </c>
    </row>
    <row r="12" spans="1:17" ht="12.75">
      <c r="A12" s="6"/>
      <c r="B12" s="1"/>
      <c r="C12" s="7"/>
      <c r="D12" s="16"/>
      <c r="E12" s="17"/>
      <c r="F12" s="17"/>
      <c r="G12" s="17"/>
      <c r="H12" s="18"/>
      <c r="I12" s="17"/>
      <c r="J12" s="17"/>
      <c r="K12" s="17"/>
      <c r="L12" s="18"/>
      <c r="M12" s="17"/>
      <c r="N12" s="16"/>
      <c r="O12" s="17"/>
      <c r="P12" s="17"/>
      <c r="Q12" s="18"/>
    </row>
    <row r="13" spans="1:17" ht="12.75">
      <c r="A13" s="6"/>
      <c r="B13" s="2" t="s">
        <v>7</v>
      </c>
      <c r="C13" s="9"/>
      <c r="D13" s="16"/>
      <c r="E13" s="17"/>
      <c r="F13" s="17"/>
      <c r="G13" s="17"/>
      <c r="H13" s="18"/>
      <c r="I13" s="19"/>
      <c r="J13" s="19"/>
      <c r="K13" s="19"/>
      <c r="L13" s="20"/>
      <c r="M13" s="19"/>
      <c r="N13" s="16"/>
      <c r="O13" s="17"/>
      <c r="P13" s="17"/>
      <c r="Q13" s="18"/>
    </row>
    <row r="14" spans="1:17" ht="12.75">
      <c r="A14" s="6"/>
      <c r="B14" s="1"/>
      <c r="C14" s="7"/>
      <c r="D14" s="16"/>
      <c r="E14" s="17"/>
      <c r="F14" s="17"/>
      <c r="G14" s="17"/>
      <c r="H14" s="18"/>
      <c r="I14" s="17"/>
      <c r="J14" s="17"/>
      <c r="K14" s="17"/>
      <c r="L14" s="18"/>
      <c r="M14" s="17"/>
      <c r="N14" s="16"/>
      <c r="O14" s="17"/>
      <c r="P14" s="17"/>
      <c r="Q14" s="18"/>
    </row>
    <row r="15" spans="1:17" ht="12.75">
      <c r="A15" s="6"/>
      <c r="B15" s="1"/>
      <c r="C15" s="7"/>
      <c r="D15" s="16"/>
      <c r="E15" s="17"/>
      <c r="F15" s="17"/>
      <c r="G15" s="17"/>
      <c r="H15" s="18"/>
      <c r="I15" s="17"/>
      <c r="J15" s="17"/>
      <c r="K15" s="17"/>
      <c r="L15" s="18"/>
      <c r="M15" s="17"/>
      <c r="N15" s="16"/>
      <c r="O15" s="17"/>
      <c r="P15" s="17"/>
      <c r="Q15" s="18"/>
    </row>
    <row r="16" spans="1:17" ht="12.75">
      <c r="A16" s="6"/>
      <c r="B16" s="2" t="s">
        <v>8</v>
      </c>
      <c r="C16" s="9"/>
      <c r="D16" s="16"/>
      <c r="E16" s="17"/>
      <c r="F16" s="17"/>
      <c r="G16" s="17"/>
      <c r="H16" s="18"/>
      <c r="I16" s="19"/>
      <c r="J16" s="19"/>
      <c r="K16" s="19"/>
      <c r="L16" s="20"/>
      <c r="M16" s="19"/>
      <c r="N16" s="16"/>
      <c r="O16" s="17"/>
      <c r="P16" s="17"/>
      <c r="Q16" s="18"/>
    </row>
    <row r="17" spans="1:17" ht="12.75">
      <c r="A17" s="6"/>
      <c r="B17" s="1" t="s">
        <v>39</v>
      </c>
      <c r="C17" s="7"/>
      <c r="D17" s="16">
        <v>10000</v>
      </c>
      <c r="E17" s="17">
        <f>D17*0.0214</f>
        <v>214</v>
      </c>
      <c r="F17" s="17">
        <f>D17-E17</f>
        <v>9786</v>
      </c>
      <c r="G17" s="17"/>
      <c r="H17" s="18"/>
      <c r="I17" s="17"/>
      <c r="J17" s="17"/>
      <c r="K17" s="17"/>
      <c r="L17" s="18"/>
      <c r="M17" s="17"/>
      <c r="N17" s="16">
        <f>F17+G17+H17+K17+L17</f>
        <v>9786</v>
      </c>
      <c r="O17" s="17"/>
      <c r="P17" s="17">
        <f>SUM(H17:N17)</f>
        <v>9786</v>
      </c>
      <c r="Q17" s="18">
        <v>9786</v>
      </c>
    </row>
    <row r="18" spans="1:17" ht="12.75">
      <c r="A18" s="6"/>
      <c r="B18" s="1" t="s">
        <v>64</v>
      </c>
      <c r="C18" s="7"/>
      <c r="D18" s="16"/>
      <c r="E18" s="17"/>
      <c r="F18" s="17"/>
      <c r="G18" s="17"/>
      <c r="H18" s="18"/>
      <c r="I18" s="17">
        <v>398000</v>
      </c>
      <c r="J18" s="17">
        <f>I18*0.0214</f>
        <v>8517.199999999999</v>
      </c>
      <c r="K18" s="17">
        <f>I18-J18</f>
        <v>389482.8</v>
      </c>
      <c r="L18" s="18">
        <v>136000</v>
      </c>
      <c r="M18" s="17"/>
      <c r="N18" s="16">
        <f>F18+G18+H18+K18+L18</f>
        <v>525482.8</v>
      </c>
      <c r="O18" s="17"/>
      <c r="P18" s="17">
        <v>525482.8</v>
      </c>
      <c r="Q18" s="18"/>
    </row>
    <row r="19" spans="1:17" ht="13.5" thickBot="1">
      <c r="A19" s="6"/>
      <c r="B19" s="1" t="s">
        <v>65</v>
      </c>
      <c r="C19" s="7"/>
      <c r="D19" s="16"/>
      <c r="E19" s="17"/>
      <c r="F19" s="17"/>
      <c r="G19" s="17"/>
      <c r="H19" s="18"/>
      <c r="I19" s="17">
        <v>67000</v>
      </c>
      <c r="J19" s="17">
        <f>I19*0.0214</f>
        <v>1433.8</v>
      </c>
      <c r="K19" s="17">
        <f>I19-J19</f>
        <v>65566.2</v>
      </c>
      <c r="L19" s="18">
        <v>55000</v>
      </c>
      <c r="M19" s="17"/>
      <c r="N19" s="16">
        <f>F19+G19+H19+K19+L19</f>
        <v>120566.2</v>
      </c>
      <c r="O19" s="17"/>
      <c r="P19" s="17">
        <v>120566.2</v>
      </c>
      <c r="Q19" s="18"/>
    </row>
    <row r="20" spans="1:17" ht="13.5" thickBot="1">
      <c r="A20" s="6"/>
      <c r="B20" s="1"/>
      <c r="C20" s="7"/>
      <c r="D20" s="16"/>
      <c r="E20" s="17"/>
      <c r="F20" s="17"/>
      <c r="G20" s="17"/>
      <c r="H20" s="18"/>
      <c r="I20" s="17"/>
      <c r="J20" s="17"/>
      <c r="K20" s="17"/>
      <c r="L20" s="18"/>
      <c r="M20" s="17"/>
      <c r="N20" s="23">
        <f>SUM(N17:N19)</f>
        <v>655835</v>
      </c>
      <c r="O20" s="24">
        <f>SUM(O17:O19)</f>
        <v>0</v>
      </c>
      <c r="P20" s="24">
        <f>SUM(P17:P19)</f>
        <v>655835</v>
      </c>
      <c r="Q20" s="25">
        <f>SUM(Q17:Q19)</f>
        <v>9786</v>
      </c>
    </row>
    <row r="21" spans="1:17" ht="12.75">
      <c r="A21" s="6"/>
      <c r="B21" s="1"/>
      <c r="C21" s="7"/>
      <c r="D21" s="16"/>
      <c r="E21" s="17"/>
      <c r="F21" s="17"/>
      <c r="G21" s="17"/>
      <c r="H21" s="18"/>
      <c r="I21" s="17"/>
      <c r="J21" s="17"/>
      <c r="K21" s="17"/>
      <c r="L21" s="18"/>
      <c r="M21" s="17"/>
      <c r="N21" s="16"/>
      <c r="O21" s="17"/>
      <c r="P21" s="17"/>
      <c r="Q21" s="18"/>
    </row>
    <row r="22" spans="1:17" ht="12.75">
      <c r="A22" s="6"/>
      <c r="B22" s="2" t="s">
        <v>9</v>
      </c>
      <c r="C22" s="9"/>
      <c r="D22" s="16"/>
      <c r="E22" s="17"/>
      <c r="F22" s="17"/>
      <c r="G22" s="17"/>
      <c r="H22" s="18"/>
      <c r="I22" s="19"/>
      <c r="J22" s="19"/>
      <c r="K22" s="19"/>
      <c r="L22" s="20"/>
      <c r="M22" s="19"/>
      <c r="N22" s="16"/>
      <c r="O22" s="17"/>
      <c r="P22" s="17"/>
      <c r="Q22" s="18"/>
    </row>
    <row r="23" spans="1:17" ht="12.75">
      <c r="A23" s="6"/>
      <c r="B23" s="1" t="s">
        <v>42</v>
      </c>
      <c r="C23" s="7"/>
      <c r="D23" s="16">
        <v>30000</v>
      </c>
      <c r="E23" s="17">
        <f>D23*0.0214</f>
        <v>642</v>
      </c>
      <c r="F23" s="17">
        <f>D23-E23</f>
        <v>29358</v>
      </c>
      <c r="G23" s="17"/>
      <c r="H23" s="18"/>
      <c r="I23" s="17"/>
      <c r="J23" s="17"/>
      <c r="K23" s="17"/>
      <c r="L23" s="18"/>
      <c r="M23" s="17"/>
      <c r="N23" s="16">
        <f>F23+G23+H23+K23+L23</f>
        <v>29358</v>
      </c>
      <c r="O23" s="17"/>
      <c r="P23" s="17">
        <f>SUM(H23:N23)</f>
        <v>29358</v>
      </c>
      <c r="Q23" s="18">
        <f>SUM(I23:O23)</f>
        <v>29358</v>
      </c>
    </row>
    <row r="24" spans="1:17" ht="25.5">
      <c r="A24" s="6"/>
      <c r="B24" s="34" t="s">
        <v>62</v>
      </c>
      <c r="C24" s="41"/>
      <c r="D24" s="16"/>
      <c r="E24" s="17"/>
      <c r="F24" s="17"/>
      <c r="G24" s="17"/>
      <c r="H24" s="18"/>
      <c r="I24" s="17"/>
      <c r="J24" s="17"/>
      <c r="K24" s="17"/>
      <c r="L24" s="18">
        <v>650000</v>
      </c>
      <c r="M24" s="17"/>
      <c r="N24" s="16">
        <f>F24+G24+H24+K24+L24</f>
        <v>650000</v>
      </c>
      <c r="O24" s="17"/>
      <c r="P24" s="17">
        <v>650000</v>
      </c>
      <c r="Q24" s="18"/>
    </row>
    <row r="25" spans="1:17" ht="13.5" thickBot="1">
      <c r="A25" s="6"/>
      <c r="B25" s="34" t="s">
        <v>63</v>
      </c>
      <c r="C25" s="41"/>
      <c r="D25" s="16"/>
      <c r="E25" s="17"/>
      <c r="F25" s="17"/>
      <c r="G25" s="17"/>
      <c r="H25" s="18"/>
      <c r="I25" s="17">
        <v>48000</v>
      </c>
      <c r="J25" s="17">
        <f>I25*0.0214</f>
        <v>1027.2</v>
      </c>
      <c r="K25" s="17">
        <f>I25-J25</f>
        <v>46972.8</v>
      </c>
      <c r="L25" s="18">
        <v>48000</v>
      </c>
      <c r="M25" s="17"/>
      <c r="N25" s="16">
        <f>F25+G25+H25+K25+L25</f>
        <v>94972.8</v>
      </c>
      <c r="O25" s="17"/>
      <c r="P25" s="17">
        <v>94972.8</v>
      </c>
      <c r="Q25" s="18"/>
    </row>
    <row r="26" spans="1:17" ht="13.5" thickBot="1">
      <c r="A26" s="6"/>
      <c r="B26" s="34"/>
      <c r="C26" s="41"/>
      <c r="D26" s="16"/>
      <c r="E26" s="17"/>
      <c r="F26" s="17"/>
      <c r="G26" s="17"/>
      <c r="H26" s="18"/>
      <c r="I26" s="17"/>
      <c r="J26" s="17"/>
      <c r="K26" s="17"/>
      <c r="L26" s="18"/>
      <c r="M26" s="17"/>
      <c r="N26" s="23">
        <f>SUM(N23:N25)</f>
        <v>774330.8</v>
      </c>
      <c r="O26" s="24">
        <f>SUM(O23:O25)</f>
        <v>0</v>
      </c>
      <c r="P26" s="24">
        <f>SUM(P23:P25)</f>
        <v>774330.8</v>
      </c>
      <c r="Q26" s="25">
        <f>SUM(Q23:Q25)</f>
        <v>29358</v>
      </c>
    </row>
    <row r="27" spans="1:17" ht="12.75">
      <c r="A27" s="6"/>
      <c r="B27" s="1"/>
      <c r="C27" s="7"/>
      <c r="D27" s="16"/>
      <c r="E27" s="17"/>
      <c r="F27" s="17"/>
      <c r="G27" s="17"/>
      <c r="H27" s="18"/>
      <c r="I27" s="17"/>
      <c r="J27" s="17"/>
      <c r="K27" s="17"/>
      <c r="L27" s="18"/>
      <c r="M27" s="17"/>
      <c r="N27" s="16"/>
      <c r="O27" s="17"/>
      <c r="P27" s="17"/>
      <c r="Q27" s="18"/>
    </row>
    <row r="28" spans="1:17" ht="12.75">
      <c r="A28" s="6"/>
      <c r="B28" s="2" t="s">
        <v>10</v>
      </c>
      <c r="C28" s="9"/>
      <c r="D28" s="16"/>
      <c r="E28" s="17"/>
      <c r="F28" s="17"/>
      <c r="G28" s="17"/>
      <c r="H28" s="18"/>
      <c r="I28" s="19"/>
      <c r="J28" s="19"/>
      <c r="K28" s="19"/>
      <c r="L28" s="20"/>
      <c r="M28" s="19"/>
      <c r="N28" s="16"/>
      <c r="O28" s="17"/>
      <c r="P28" s="17"/>
      <c r="Q28" s="18"/>
    </row>
    <row r="29" spans="1:17" ht="13.5" thickBot="1">
      <c r="A29" s="6"/>
      <c r="B29" s="1" t="s">
        <v>72</v>
      </c>
      <c r="C29" s="7"/>
      <c r="D29" s="16">
        <v>540500</v>
      </c>
      <c r="E29" s="17">
        <f>D29*0.0214</f>
        <v>11566.699999999999</v>
      </c>
      <c r="F29" s="17">
        <f>D29-E29</f>
        <v>528933.3</v>
      </c>
      <c r="G29" s="17">
        <v>540500</v>
      </c>
      <c r="H29" s="18"/>
      <c r="I29" s="17"/>
      <c r="J29" s="17"/>
      <c r="K29" s="17"/>
      <c r="L29" s="18"/>
      <c r="M29" s="17"/>
      <c r="N29" s="16">
        <f>F29+G29+H29+K29+L29</f>
        <v>1069433.3</v>
      </c>
      <c r="O29" s="17">
        <v>1069433.3</v>
      </c>
      <c r="P29" s="17"/>
      <c r="Q29" s="18">
        <v>1069433.3</v>
      </c>
    </row>
    <row r="30" spans="1:17" ht="13.5" thickBot="1">
      <c r="A30" s="6"/>
      <c r="B30" s="1"/>
      <c r="C30" s="7"/>
      <c r="D30" s="16"/>
      <c r="E30" s="17"/>
      <c r="F30" s="17"/>
      <c r="G30" s="17"/>
      <c r="H30" s="18"/>
      <c r="I30" s="17"/>
      <c r="J30" s="17"/>
      <c r="K30" s="17"/>
      <c r="L30" s="18"/>
      <c r="M30" s="17"/>
      <c r="N30" s="23">
        <f>N29</f>
        <v>1069433.3</v>
      </c>
      <c r="O30" s="24">
        <f>O29</f>
        <v>1069433.3</v>
      </c>
      <c r="P30" s="24">
        <f>P29</f>
        <v>0</v>
      </c>
      <c r="Q30" s="25">
        <f>Q29</f>
        <v>1069433.3</v>
      </c>
    </row>
    <row r="31" spans="1:17" ht="12.75">
      <c r="A31" s="6"/>
      <c r="B31" s="1"/>
      <c r="C31" s="7"/>
      <c r="D31" s="16"/>
      <c r="E31" s="17"/>
      <c r="F31" s="17"/>
      <c r="G31" s="17"/>
      <c r="H31" s="18"/>
      <c r="I31" s="17"/>
      <c r="J31" s="17"/>
      <c r="K31" s="17"/>
      <c r="L31" s="18"/>
      <c r="M31" s="17"/>
      <c r="N31" s="16"/>
      <c r="O31" s="17"/>
      <c r="P31" s="17"/>
      <c r="Q31" s="18"/>
    </row>
    <row r="32" spans="1:17" ht="12.75">
      <c r="A32" s="6"/>
      <c r="B32" s="2" t="s">
        <v>11</v>
      </c>
      <c r="C32" s="9"/>
      <c r="D32" s="16"/>
      <c r="E32" s="17"/>
      <c r="F32" s="17"/>
      <c r="G32" s="17"/>
      <c r="H32" s="18"/>
      <c r="I32" s="19"/>
      <c r="J32" s="19"/>
      <c r="K32" s="19"/>
      <c r="L32" s="20"/>
      <c r="M32" s="19"/>
      <c r="N32" s="16"/>
      <c r="O32" s="17"/>
      <c r="P32" s="17"/>
      <c r="Q32" s="18"/>
    </row>
    <row r="33" spans="1:17" ht="13.5" thickBot="1">
      <c r="A33" s="6"/>
      <c r="B33" s="1" t="s">
        <v>31</v>
      </c>
      <c r="C33" s="7"/>
      <c r="D33" s="16"/>
      <c r="E33" s="17"/>
      <c r="F33" s="17"/>
      <c r="G33" s="17">
        <v>420000</v>
      </c>
      <c r="H33" s="18"/>
      <c r="I33" s="17"/>
      <c r="J33" s="17"/>
      <c r="K33" s="17"/>
      <c r="L33" s="18"/>
      <c r="M33" s="17"/>
      <c r="N33" s="16">
        <f>F33+G33+H33+K33+L33</f>
        <v>420000</v>
      </c>
      <c r="O33" s="17"/>
      <c r="P33" s="17">
        <v>420000</v>
      </c>
      <c r="Q33" s="18">
        <v>420000</v>
      </c>
    </row>
    <row r="34" spans="1:17" ht="13.5" thickBot="1">
      <c r="A34" s="6"/>
      <c r="B34" s="1"/>
      <c r="C34" s="7"/>
      <c r="D34" s="16"/>
      <c r="E34" s="17"/>
      <c r="F34" s="17"/>
      <c r="G34" s="17"/>
      <c r="H34" s="18"/>
      <c r="I34" s="17"/>
      <c r="J34" s="17"/>
      <c r="K34" s="17"/>
      <c r="L34" s="18"/>
      <c r="M34" s="17"/>
      <c r="N34" s="23">
        <f>N33</f>
        <v>420000</v>
      </c>
      <c r="O34" s="24">
        <f>O33</f>
        <v>0</v>
      </c>
      <c r="P34" s="24">
        <f>P33</f>
        <v>420000</v>
      </c>
      <c r="Q34" s="25">
        <f>Q33</f>
        <v>420000</v>
      </c>
    </row>
    <row r="35" spans="1:17" ht="12.75">
      <c r="A35" s="6"/>
      <c r="B35" s="1"/>
      <c r="C35" s="7"/>
      <c r="D35" s="16"/>
      <c r="E35" s="17"/>
      <c r="F35" s="17"/>
      <c r="G35" s="17"/>
      <c r="H35" s="18"/>
      <c r="I35" s="17"/>
      <c r="J35" s="17"/>
      <c r="K35" s="17"/>
      <c r="L35" s="18"/>
      <c r="M35" s="17"/>
      <c r="N35" s="16"/>
      <c r="O35" s="17"/>
      <c r="P35" s="17"/>
      <c r="Q35" s="18"/>
    </row>
    <row r="36" spans="1:17" ht="12.75">
      <c r="A36" s="6"/>
      <c r="B36" s="2" t="s">
        <v>12</v>
      </c>
      <c r="C36" s="9"/>
      <c r="D36" s="16"/>
      <c r="E36" s="17"/>
      <c r="F36" s="17"/>
      <c r="G36" s="17"/>
      <c r="H36" s="18"/>
      <c r="I36" s="19"/>
      <c r="J36" s="19"/>
      <c r="K36" s="19"/>
      <c r="L36" s="20"/>
      <c r="M36" s="19"/>
      <c r="N36" s="16"/>
      <c r="O36" s="17"/>
      <c r="P36" s="17"/>
      <c r="Q36" s="18"/>
    </row>
    <row r="37" spans="1:17" ht="12.75">
      <c r="A37" s="6"/>
      <c r="B37" s="4" t="s">
        <v>40</v>
      </c>
      <c r="C37" s="42"/>
      <c r="D37" s="16">
        <v>10000</v>
      </c>
      <c r="E37" s="17">
        <f>D37*0.0214</f>
        <v>214</v>
      </c>
      <c r="F37" s="17">
        <f>D37-E37</f>
        <v>9786</v>
      </c>
      <c r="G37" s="17"/>
      <c r="H37" s="18"/>
      <c r="I37" s="19"/>
      <c r="J37" s="19"/>
      <c r="K37" s="19"/>
      <c r="L37" s="20"/>
      <c r="M37" s="19"/>
      <c r="N37" s="16">
        <f>F37+G37+H37+K37+L37</f>
        <v>9786</v>
      </c>
      <c r="O37" s="17"/>
      <c r="P37" s="17">
        <v>9786</v>
      </c>
      <c r="Q37" s="18">
        <v>9786</v>
      </c>
    </row>
    <row r="38" spans="1:17" ht="12.75">
      <c r="A38" s="6"/>
      <c r="B38" s="4" t="s">
        <v>39</v>
      </c>
      <c r="C38" s="42"/>
      <c r="D38" s="16">
        <v>30000</v>
      </c>
      <c r="E38" s="17">
        <f>D38*0.0214</f>
        <v>642</v>
      </c>
      <c r="F38" s="17">
        <f>D38-E38</f>
        <v>29358</v>
      </c>
      <c r="G38" s="17"/>
      <c r="H38" s="18"/>
      <c r="I38" s="19"/>
      <c r="J38" s="19"/>
      <c r="K38" s="19"/>
      <c r="L38" s="20"/>
      <c r="M38" s="19"/>
      <c r="N38" s="16">
        <f>F38+G38+H38+K38+L38</f>
        <v>29358</v>
      </c>
      <c r="O38" s="17"/>
      <c r="P38" s="17">
        <v>29358</v>
      </c>
      <c r="Q38" s="18">
        <v>29358</v>
      </c>
    </row>
    <row r="39" spans="1:17" ht="13.5" thickBot="1">
      <c r="A39" s="6"/>
      <c r="B39" s="4" t="s">
        <v>41</v>
      </c>
      <c r="C39" s="42"/>
      <c r="D39" s="16">
        <v>20000</v>
      </c>
      <c r="E39" s="17">
        <f>D39*0.0214</f>
        <v>428</v>
      </c>
      <c r="F39" s="17">
        <f>D39-E39</f>
        <v>19572</v>
      </c>
      <c r="G39" s="17"/>
      <c r="H39" s="18"/>
      <c r="I39" s="19"/>
      <c r="J39" s="19"/>
      <c r="K39" s="19"/>
      <c r="L39" s="20"/>
      <c r="M39" s="19"/>
      <c r="N39" s="16">
        <f>F39+G39+H39+K39+L39</f>
        <v>19572</v>
      </c>
      <c r="O39" s="17"/>
      <c r="P39" s="17">
        <v>19572</v>
      </c>
      <c r="Q39" s="18">
        <v>19572</v>
      </c>
    </row>
    <row r="40" spans="1:17" ht="13.5" thickBot="1">
      <c r="A40" s="6"/>
      <c r="B40" s="2"/>
      <c r="C40" s="9"/>
      <c r="D40" s="16"/>
      <c r="E40" s="17"/>
      <c r="F40" s="17"/>
      <c r="G40" s="17"/>
      <c r="H40" s="18"/>
      <c r="I40" s="19"/>
      <c r="J40" s="19"/>
      <c r="K40" s="19"/>
      <c r="L40" s="20"/>
      <c r="M40" s="19"/>
      <c r="N40" s="23">
        <f>SUM(N37:N39)</f>
        <v>58716</v>
      </c>
      <c r="O40" s="24">
        <f>SUM(O37:O39)</f>
        <v>0</v>
      </c>
      <c r="P40" s="24">
        <f>SUM(P37:P39)</f>
        <v>58716</v>
      </c>
      <c r="Q40" s="25">
        <f>SUM(Q37:Q39)</f>
        <v>58716</v>
      </c>
    </row>
    <row r="41" spans="1:17" ht="12.75">
      <c r="A41" s="6"/>
      <c r="B41" s="1"/>
      <c r="C41" s="7"/>
      <c r="D41" s="16"/>
      <c r="E41" s="17"/>
      <c r="F41" s="17"/>
      <c r="G41" s="17"/>
      <c r="H41" s="18"/>
      <c r="I41" s="17"/>
      <c r="J41" s="17"/>
      <c r="K41" s="17"/>
      <c r="L41" s="18"/>
      <c r="M41" s="17"/>
      <c r="N41" s="16"/>
      <c r="O41" s="17"/>
      <c r="P41" s="17"/>
      <c r="Q41" s="18"/>
    </row>
    <row r="42" spans="1:17" ht="12.75">
      <c r="A42" s="6"/>
      <c r="B42" s="2" t="s">
        <v>13</v>
      </c>
      <c r="C42" s="9"/>
      <c r="D42" s="16"/>
      <c r="E42" s="17"/>
      <c r="F42" s="17"/>
      <c r="G42" s="17"/>
      <c r="H42" s="18"/>
      <c r="I42" s="19"/>
      <c r="J42" s="19"/>
      <c r="K42" s="19"/>
      <c r="L42" s="20"/>
      <c r="M42" s="19"/>
      <c r="N42" s="16"/>
      <c r="O42" s="17"/>
      <c r="P42" s="17"/>
      <c r="Q42" s="18"/>
    </row>
    <row r="43" spans="1:17" ht="13.5" thickBot="1">
      <c r="A43" s="6"/>
      <c r="B43" s="1" t="s">
        <v>53</v>
      </c>
      <c r="C43" s="7"/>
      <c r="D43" s="16"/>
      <c r="E43" s="17"/>
      <c r="F43" s="17"/>
      <c r="G43" s="17"/>
      <c r="H43" s="18">
        <v>200000</v>
      </c>
      <c r="I43" s="17"/>
      <c r="J43" s="17"/>
      <c r="K43" s="17"/>
      <c r="L43" s="18"/>
      <c r="M43" s="17"/>
      <c r="N43" s="16">
        <f>F43+G43+H43+K43+L43</f>
        <v>200000</v>
      </c>
      <c r="O43" s="17"/>
      <c r="P43" s="17">
        <v>200000</v>
      </c>
      <c r="Q43" s="18">
        <v>200000</v>
      </c>
    </row>
    <row r="44" spans="1:17" ht="13.5" thickBot="1">
      <c r="A44" s="6"/>
      <c r="B44" s="1"/>
      <c r="C44" s="7"/>
      <c r="D44" s="16"/>
      <c r="E44" s="17"/>
      <c r="F44" s="17"/>
      <c r="G44" s="17"/>
      <c r="H44" s="18"/>
      <c r="I44" s="17"/>
      <c r="J44" s="17"/>
      <c r="K44" s="17"/>
      <c r="L44" s="18"/>
      <c r="M44" s="17"/>
      <c r="N44" s="23">
        <f>N43</f>
        <v>200000</v>
      </c>
      <c r="O44" s="24">
        <f>O43</f>
        <v>0</v>
      </c>
      <c r="P44" s="24">
        <f>P43</f>
        <v>200000</v>
      </c>
      <c r="Q44" s="25">
        <f>Q43</f>
        <v>200000</v>
      </c>
    </row>
    <row r="45" spans="1:17" ht="12.75">
      <c r="A45" s="6"/>
      <c r="B45" s="1"/>
      <c r="C45" s="7"/>
      <c r="D45" s="16"/>
      <c r="E45" s="17"/>
      <c r="F45" s="17"/>
      <c r="G45" s="17"/>
      <c r="H45" s="18"/>
      <c r="I45" s="17"/>
      <c r="J45" s="17"/>
      <c r="K45" s="17"/>
      <c r="L45" s="18"/>
      <c r="M45" s="17"/>
      <c r="N45" s="16"/>
      <c r="O45" s="17"/>
      <c r="P45" s="17"/>
      <c r="Q45" s="18"/>
    </row>
    <row r="46" spans="1:17" ht="12.75">
      <c r="A46" s="6"/>
      <c r="B46" s="2" t="s">
        <v>14</v>
      </c>
      <c r="C46" s="9"/>
      <c r="D46" s="16"/>
      <c r="E46" s="17"/>
      <c r="F46" s="17"/>
      <c r="G46" s="17"/>
      <c r="H46" s="18"/>
      <c r="I46" s="19"/>
      <c r="J46" s="19"/>
      <c r="K46" s="19"/>
      <c r="L46" s="20"/>
      <c r="M46" s="19"/>
      <c r="N46" s="16"/>
      <c r="O46" s="17"/>
      <c r="P46" s="17"/>
      <c r="Q46" s="18"/>
    </row>
    <row r="47" spans="1:17" ht="13.5" thickBot="1">
      <c r="A47" s="6"/>
      <c r="B47" s="1" t="s">
        <v>66</v>
      </c>
      <c r="C47" s="7"/>
      <c r="D47" s="16"/>
      <c r="E47" s="17"/>
      <c r="F47" s="17"/>
      <c r="G47" s="17"/>
      <c r="H47" s="18"/>
      <c r="I47" s="17"/>
      <c r="J47" s="17"/>
      <c r="K47" s="17"/>
      <c r="L47" s="18">
        <v>30000</v>
      </c>
      <c r="M47" s="17"/>
      <c r="N47" s="16">
        <f>F47+G47+H47+K47+L47</f>
        <v>30000</v>
      </c>
      <c r="O47" s="17"/>
      <c r="P47" s="17">
        <v>30000</v>
      </c>
      <c r="Q47" s="18"/>
    </row>
    <row r="48" spans="1:17" ht="13.5" thickBot="1">
      <c r="A48" s="6"/>
      <c r="B48" s="1"/>
      <c r="C48" s="7"/>
      <c r="D48" s="16"/>
      <c r="E48" s="17"/>
      <c r="F48" s="17"/>
      <c r="G48" s="17"/>
      <c r="H48" s="18"/>
      <c r="I48" s="17"/>
      <c r="J48" s="17"/>
      <c r="K48" s="17"/>
      <c r="L48" s="18"/>
      <c r="M48" s="17"/>
      <c r="N48" s="23">
        <f>N47</f>
        <v>30000</v>
      </c>
      <c r="O48" s="24">
        <f>O47</f>
        <v>0</v>
      </c>
      <c r="P48" s="24">
        <f>P47</f>
        <v>30000</v>
      </c>
      <c r="Q48" s="25">
        <f>Q47</f>
        <v>0</v>
      </c>
    </row>
    <row r="49" spans="1:17" ht="12.75">
      <c r="A49" s="6"/>
      <c r="B49" s="1"/>
      <c r="C49" s="7"/>
      <c r="D49" s="16"/>
      <c r="E49" s="17"/>
      <c r="F49" s="17"/>
      <c r="G49" s="17"/>
      <c r="H49" s="18"/>
      <c r="I49" s="17"/>
      <c r="J49" s="17"/>
      <c r="K49" s="17"/>
      <c r="L49" s="18"/>
      <c r="M49" s="17"/>
      <c r="N49" s="16"/>
      <c r="O49" s="17"/>
      <c r="P49" s="17"/>
      <c r="Q49" s="18"/>
    </row>
    <row r="50" spans="1:17" ht="12.75">
      <c r="A50" s="6"/>
      <c r="B50" s="3" t="s">
        <v>15</v>
      </c>
      <c r="C50" s="43"/>
      <c r="D50" s="16"/>
      <c r="E50" s="17"/>
      <c r="F50" s="17"/>
      <c r="G50" s="17"/>
      <c r="H50" s="18"/>
      <c r="I50" s="21"/>
      <c r="J50" s="21"/>
      <c r="K50" s="21"/>
      <c r="L50" s="22"/>
      <c r="M50" s="21"/>
      <c r="N50" s="16"/>
      <c r="O50" s="17"/>
      <c r="P50" s="17"/>
      <c r="Q50" s="18"/>
    </row>
    <row r="51" spans="1:17" ht="12.75">
      <c r="A51" s="6"/>
      <c r="B51" s="1"/>
      <c r="C51" s="7"/>
      <c r="D51" s="16"/>
      <c r="E51" s="17"/>
      <c r="F51" s="17"/>
      <c r="G51" s="17"/>
      <c r="H51" s="18"/>
      <c r="I51" s="17"/>
      <c r="J51" s="17"/>
      <c r="K51" s="17"/>
      <c r="L51" s="18"/>
      <c r="M51" s="17"/>
      <c r="N51" s="16"/>
      <c r="O51" s="17"/>
      <c r="P51" s="17"/>
      <c r="Q51" s="18"/>
    </row>
    <row r="52" spans="1:17" ht="12.75">
      <c r="A52" s="6"/>
      <c r="B52" s="2" t="s">
        <v>16</v>
      </c>
      <c r="C52" s="9"/>
      <c r="D52" s="16"/>
      <c r="E52" s="17"/>
      <c r="F52" s="17"/>
      <c r="G52" s="17"/>
      <c r="H52" s="18"/>
      <c r="I52" s="19"/>
      <c r="J52" s="19"/>
      <c r="K52" s="19"/>
      <c r="L52" s="20"/>
      <c r="M52" s="19"/>
      <c r="N52" s="16"/>
      <c r="O52" s="17"/>
      <c r="P52" s="17"/>
      <c r="Q52" s="18"/>
    </row>
    <row r="53" spans="1:17" ht="12.75">
      <c r="A53" s="6"/>
      <c r="B53" s="4" t="s">
        <v>21</v>
      </c>
      <c r="C53" s="42" t="s">
        <v>73</v>
      </c>
      <c r="D53" s="16"/>
      <c r="E53" s="17"/>
      <c r="F53" s="17"/>
      <c r="G53" s="17">
        <v>200000</v>
      </c>
      <c r="H53" s="22"/>
      <c r="I53" s="19"/>
      <c r="J53" s="19"/>
      <c r="K53" s="19"/>
      <c r="L53" s="20"/>
      <c r="M53" s="19"/>
      <c r="N53" s="16">
        <f aca="true" t="shared" si="0" ref="N53:N61">F53+G53+H53+K53+L53</f>
        <v>200000</v>
      </c>
      <c r="O53" s="17"/>
      <c r="P53" s="17">
        <v>200000</v>
      </c>
      <c r="Q53" s="18">
        <v>200000</v>
      </c>
    </row>
    <row r="54" spans="1:17" ht="12.75">
      <c r="A54" s="6"/>
      <c r="B54" s="4" t="s">
        <v>22</v>
      </c>
      <c r="C54" s="42" t="s">
        <v>73</v>
      </c>
      <c r="D54" s="16"/>
      <c r="E54" s="17"/>
      <c r="F54" s="17"/>
      <c r="G54" s="17">
        <v>403000</v>
      </c>
      <c r="H54" s="22"/>
      <c r="I54" s="19"/>
      <c r="J54" s="19"/>
      <c r="K54" s="19"/>
      <c r="L54" s="20"/>
      <c r="M54" s="19"/>
      <c r="N54" s="16">
        <f t="shared" si="0"/>
        <v>403000</v>
      </c>
      <c r="O54" s="17"/>
      <c r="P54" s="17">
        <v>403000</v>
      </c>
      <c r="Q54" s="18">
        <v>403000</v>
      </c>
    </row>
    <row r="55" spans="1:17" ht="12.75">
      <c r="A55" s="6"/>
      <c r="B55" s="4" t="s">
        <v>24</v>
      </c>
      <c r="C55" s="42" t="s">
        <v>73</v>
      </c>
      <c r="D55" s="16"/>
      <c r="E55" s="17"/>
      <c r="F55" s="17"/>
      <c r="G55" s="17">
        <v>23000</v>
      </c>
      <c r="H55" s="22"/>
      <c r="I55" s="19"/>
      <c r="J55" s="19"/>
      <c r="K55" s="19"/>
      <c r="L55" s="20"/>
      <c r="M55" s="19"/>
      <c r="N55" s="16">
        <f t="shared" si="0"/>
        <v>23000</v>
      </c>
      <c r="O55" s="17"/>
      <c r="P55" s="17">
        <v>23000</v>
      </c>
      <c r="Q55" s="18">
        <v>23000</v>
      </c>
    </row>
    <row r="56" spans="1:17" ht="12.75">
      <c r="A56" s="6"/>
      <c r="B56" s="4" t="s">
        <v>25</v>
      </c>
      <c r="C56" s="117" t="s">
        <v>73</v>
      </c>
      <c r="D56" s="16"/>
      <c r="E56" s="17"/>
      <c r="F56" s="17"/>
      <c r="G56" s="17">
        <v>21000</v>
      </c>
      <c r="H56" s="22"/>
      <c r="I56" s="19"/>
      <c r="J56" s="19"/>
      <c r="K56" s="19"/>
      <c r="L56" s="20"/>
      <c r="M56" s="19"/>
      <c r="N56" s="16">
        <f t="shared" si="0"/>
        <v>21000</v>
      </c>
      <c r="O56" s="17"/>
      <c r="P56" s="17">
        <v>21000</v>
      </c>
      <c r="Q56" s="18">
        <v>21000</v>
      </c>
    </row>
    <row r="57" spans="1:17" ht="25.5">
      <c r="A57" s="6"/>
      <c r="B57" s="29" t="s">
        <v>45</v>
      </c>
      <c r="C57" s="44"/>
      <c r="D57" s="16">
        <v>150000</v>
      </c>
      <c r="E57" s="17">
        <f>D57*0.0214</f>
        <v>3210</v>
      </c>
      <c r="F57" s="17">
        <f>D57-E57</f>
        <v>146790</v>
      </c>
      <c r="G57" s="7"/>
      <c r="H57" s="8"/>
      <c r="I57" s="19"/>
      <c r="J57" s="19"/>
      <c r="K57" s="19"/>
      <c r="L57" s="20"/>
      <c r="M57" s="19"/>
      <c r="N57" s="16">
        <f t="shared" si="0"/>
        <v>146790</v>
      </c>
      <c r="O57" s="17"/>
      <c r="P57" s="17">
        <v>146790</v>
      </c>
      <c r="Q57" s="18">
        <v>146790</v>
      </c>
    </row>
    <row r="58" spans="1:17" ht="12.75">
      <c r="A58" s="6"/>
      <c r="B58" s="1" t="s">
        <v>49</v>
      </c>
      <c r="C58" s="7"/>
      <c r="D58" s="16">
        <v>500000</v>
      </c>
      <c r="E58" s="17">
        <f>D58*0.0214</f>
        <v>10700</v>
      </c>
      <c r="F58" s="17">
        <f>D58-E58</f>
        <v>489300</v>
      </c>
      <c r="G58" s="17"/>
      <c r="H58" s="18"/>
      <c r="I58" s="17"/>
      <c r="J58" s="17"/>
      <c r="K58" s="17"/>
      <c r="L58" s="18"/>
      <c r="M58" s="17"/>
      <c r="N58" s="16">
        <f t="shared" si="0"/>
        <v>489300</v>
      </c>
      <c r="O58" s="17"/>
      <c r="P58" s="17">
        <v>489300</v>
      </c>
      <c r="Q58" s="18">
        <v>489300</v>
      </c>
    </row>
    <row r="59" spans="1:17" ht="12.75">
      <c r="A59" s="6"/>
      <c r="B59" s="1" t="s">
        <v>50</v>
      </c>
      <c r="C59" s="7"/>
      <c r="D59" s="16">
        <v>257000</v>
      </c>
      <c r="E59" s="17">
        <f>D59*0.0214</f>
        <v>5499.799999999999</v>
      </c>
      <c r="F59" s="17">
        <f>D59-E59</f>
        <v>251500.2</v>
      </c>
      <c r="G59" s="17"/>
      <c r="H59" s="18"/>
      <c r="I59" s="17"/>
      <c r="J59" s="17"/>
      <c r="K59" s="17"/>
      <c r="L59" s="18"/>
      <c r="M59" s="17"/>
      <c r="N59" s="16">
        <f t="shared" si="0"/>
        <v>251500.2</v>
      </c>
      <c r="O59" s="17"/>
      <c r="P59" s="17">
        <v>251500.2</v>
      </c>
      <c r="Q59" s="18">
        <v>251500.2</v>
      </c>
    </row>
    <row r="60" spans="1:17" ht="12.75">
      <c r="A60" s="6"/>
      <c r="B60" s="1" t="s">
        <v>51</v>
      </c>
      <c r="C60" s="7"/>
      <c r="D60" s="16">
        <v>219000</v>
      </c>
      <c r="E60" s="17">
        <f>D60*0.0214</f>
        <v>4686.599999999999</v>
      </c>
      <c r="F60" s="17">
        <f>D60-E60</f>
        <v>214313.4</v>
      </c>
      <c r="G60" s="17"/>
      <c r="H60" s="18"/>
      <c r="I60" s="17"/>
      <c r="J60" s="17"/>
      <c r="K60" s="17"/>
      <c r="L60" s="18"/>
      <c r="M60" s="17"/>
      <c r="N60" s="16">
        <f t="shared" si="0"/>
        <v>214313.4</v>
      </c>
      <c r="O60" s="17"/>
      <c r="P60" s="17">
        <v>214313.4</v>
      </c>
      <c r="Q60" s="18">
        <v>214313.4</v>
      </c>
    </row>
    <row r="61" spans="1:17" ht="26.25" thickBot="1">
      <c r="A61" s="6"/>
      <c r="B61" s="34" t="s">
        <v>60</v>
      </c>
      <c r="C61" s="41"/>
      <c r="D61" s="16"/>
      <c r="E61" s="17"/>
      <c r="F61" s="17"/>
      <c r="G61" s="17"/>
      <c r="H61" s="18"/>
      <c r="I61" s="17">
        <v>163000</v>
      </c>
      <c r="J61" s="17">
        <f>I61*0.0214</f>
        <v>3488.2</v>
      </c>
      <c r="K61" s="17">
        <f>I61-J61</f>
        <v>159511.8</v>
      </c>
      <c r="L61" s="18">
        <v>130000</v>
      </c>
      <c r="M61" s="17"/>
      <c r="N61" s="16">
        <f t="shared" si="0"/>
        <v>289511.8</v>
      </c>
      <c r="O61" s="17"/>
      <c r="P61" s="17">
        <v>289511.8</v>
      </c>
      <c r="Q61" s="18"/>
    </row>
    <row r="62" spans="1:17" ht="13.5" thickBot="1">
      <c r="A62" s="6"/>
      <c r="B62" s="1"/>
      <c r="C62" s="7"/>
      <c r="D62" s="16"/>
      <c r="E62" s="17"/>
      <c r="F62" s="17"/>
      <c r="G62" s="17"/>
      <c r="H62" s="18"/>
      <c r="I62" s="17"/>
      <c r="J62" s="17"/>
      <c r="K62" s="17"/>
      <c r="L62" s="18"/>
      <c r="M62" s="17"/>
      <c r="N62" s="23">
        <f>SUM(N53:N61)</f>
        <v>2038415.4</v>
      </c>
      <c r="O62" s="24">
        <f>SUM(O53:O61)</f>
        <v>0</v>
      </c>
      <c r="P62" s="24">
        <f>SUM(P53:P61)</f>
        <v>2038415.4</v>
      </c>
      <c r="Q62" s="25">
        <f>SUM(Q53:Q61)</f>
        <v>1748903.5999999999</v>
      </c>
    </row>
    <row r="63" spans="1:17" ht="12.75">
      <c r="A63" s="6"/>
      <c r="B63" s="1"/>
      <c r="C63" s="7"/>
      <c r="D63" s="16"/>
      <c r="E63" s="17"/>
      <c r="F63" s="17"/>
      <c r="G63" s="17"/>
      <c r="H63" s="18"/>
      <c r="I63" s="17"/>
      <c r="J63" s="17"/>
      <c r="K63" s="17"/>
      <c r="L63" s="18"/>
      <c r="M63" s="17"/>
      <c r="N63" s="16"/>
      <c r="O63" s="17"/>
      <c r="P63" s="17"/>
      <c r="Q63" s="18"/>
    </row>
    <row r="64" spans="1:17" ht="12.75">
      <c r="A64" s="6"/>
      <c r="B64" s="2" t="s">
        <v>17</v>
      </c>
      <c r="C64" s="9"/>
      <c r="D64" s="16"/>
      <c r="E64" s="17"/>
      <c r="F64" s="17"/>
      <c r="G64" s="17"/>
      <c r="H64" s="18"/>
      <c r="I64" s="19"/>
      <c r="J64" s="19"/>
      <c r="K64" s="19"/>
      <c r="L64" s="20"/>
      <c r="M64" s="19"/>
      <c r="N64" s="16"/>
      <c r="O64" s="17"/>
      <c r="P64" s="17"/>
      <c r="Q64" s="18"/>
    </row>
    <row r="65" spans="1:17" ht="12.75">
      <c r="A65" s="6"/>
      <c r="B65" s="1" t="s">
        <v>26</v>
      </c>
      <c r="C65" s="7"/>
      <c r="D65" s="16"/>
      <c r="E65" s="17"/>
      <c r="F65" s="17"/>
      <c r="G65" s="17">
        <v>50000</v>
      </c>
      <c r="H65" s="18"/>
      <c r="I65" s="17"/>
      <c r="J65" s="17"/>
      <c r="K65" s="17"/>
      <c r="L65" s="18"/>
      <c r="M65" s="17"/>
      <c r="N65" s="16">
        <f aca="true" t="shared" si="1" ref="N65:N70">F65+G65+H65+K65+L65</f>
        <v>50000</v>
      </c>
      <c r="O65" s="17"/>
      <c r="P65" s="17">
        <v>50000</v>
      </c>
      <c r="Q65" s="18">
        <v>50000</v>
      </c>
    </row>
    <row r="66" spans="1:17" ht="12.75">
      <c r="A66" s="6"/>
      <c r="B66" s="1" t="s">
        <v>27</v>
      </c>
      <c r="C66" s="7"/>
      <c r="D66" s="16"/>
      <c r="E66" s="17"/>
      <c r="F66" s="17"/>
      <c r="G66" s="17">
        <v>25000</v>
      </c>
      <c r="H66" s="18"/>
      <c r="I66" s="17"/>
      <c r="J66" s="17"/>
      <c r="K66" s="17"/>
      <c r="L66" s="18"/>
      <c r="M66" s="17"/>
      <c r="N66" s="16">
        <f t="shared" si="1"/>
        <v>25000</v>
      </c>
      <c r="O66" s="17"/>
      <c r="P66" s="17">
        <v>25000</v>
      </c>
      <c r="Q66" s="18">
        <v>25000</v>
      </c>
    </row>
    <row r="67" spans="1:17" ht="12.75">
      <c r="A67" s="6"/>
      <c r="B67" s="1" t="s">
        <v>28</v>
      </c>
      <c r="C67" s="7"/>
      <c r="D67" s="16"/>
      <c r="E67" s="17"/>
      <c r="F67" s="17"/>
      <c r="G67" s="17">
        <v>25000</v>
      </c>
      <c r="H67" s="18"/>
      <c r="I67" s="17"/>
      <c r="J67" s="17"/>
      <c r="K67" s="17"/>
      <c r="L67" s="18"/>
      <c r="M67" s="17"/>
      <c r="N67" s="16">
        <f t="shared" si="1"/>
        <v>25000</v>
      </c>
      <c r="O67" s="17"/>
      <c r="P67" s="17">
        <v>25000</v>
      </c>
      <c r="Q67" s="18">
        <v>25000</v>
      </c>
    </row>
    <row r="68" spans="1:17" ht="12.75">
      <c r="A68" s="6"/>
      <c r="B68" s="1" t="s">
        <v>30</v>
      </c>
      <c r="C68" s="7"/>
      <c r="D68" s="16"/>
      <c r="E68" s="17"/>
      <c r="F68" s="17"/>
      <c r="G68" s="17">
        <v>14000</v>
      </c>
      <c r="H68" s="18"/>
      <c r="I68" s="17"/>
      <c r="J68" s="17"/>
      <c r="K68" s="17"/>
      <c r="L68" s="18"/>
      <c r="M68" s="17"/>
      <c r="N68" s="16">
        <f t="shared" si="1"/>
        <v>14000</v>
      </c>
      <c r="O68" s="17"/>
      <c r="P68" s="17">
        <v>14000</v>
      </c>
      <c r="Q68" s="18">
        <v>14000</v>
      </c>
    </row>
    <row r="69" spans="1:17" ht="12.75">
      <c r="A69" s="6"/>
      <c r="B69" s="1" t="s">
        <v>38</v>
      </c>
      <c r="C69" s="7" t="s">
        <v>139</v>
      </c>
      <c r="D69" s="16">
        <v>668000</v>
      </c>
      <c r="E69" s="17">
        <f>D69*0.0214</f>
        <v>14295.199999999999</v>
      </c>
      <c r="F69" s="17">
        <f>D69-E69</f>
        <v>653704.8</v>
      </c>
      <c r="G69" s="17">
        <v>683000</v>
      </c>
      <c r="H69" s="22"/>
      <c r="I69" s="17"/>
      <c r="J69" s="17"/>
      <c r="K69" s="17"/>
      <c r="L69" s="18"/>
      <c r="M69" s="17"/>
      <c r="N69" s="16">
        <f t="shared" si="1"/>
        <v>1336704.8</v>
      </c>
      <c r="O69" s="17"/>
      <c r="P69" s="17">
        <v>1336704.8</v>
      </c>
      <c r="Q69" s="18">
        <v>1336704.8</v>
      </c>
    </row>
    <row r="70" spans="1:17" ht="13.5" thickBot="1">
      <c r="A70" s="6"/>
      <c r="B70" s="1" t="s">
        <v>46</v>
      </c>
      <c r="C70" s="7"/>
      <c r="D70" s="16">
        <v>67000</v>
      </c>
      <c r="E70" s="17">
        <f>D70*0.0214</f>
        <v>1433.8</v>
      </c>
      <c r="F70" s="17">
        <f>D70-E70</f>
        <v>65566.2</v>
      </c>
      <c r="G70" s="17"/>
      <c r="H70" s="18"/>
      <c r="I70" s="17"/>
      <c r="J70" s="17"/>
      <c r="K70" s="17"/>
      <c r="L70" s="18"/>
      <c r="M70" s="17"/>
      <c r="N70" s="16">
        <f t="shared" si="1"/>
        <v>65566.2</v>
      </c>
      <c r="O70" s="17"/>
      <c r="P70" s="17">
        <v>65566.2</v>
      </c>
      <c r="Q70" s="18">
        <v>65566.2</v>
      </c>
    </row>
    <row r="71" spans="1:17" ht="13.5" thickBot="1">
      <c r="A71" s="6"/>
      <c r="B71" s="1"/>
      <c r="C71" s="7"/>
      <c r="D71" s="16"/>
      <c r="E71" s="17"/>
      <c r="F71" s="17"/>
      <c r="G71" s="17"/>
      <c r="H71" s="18"/>
      <c r="I71" s="17"/>
      <c r="J71" s="17"/>
      <c r="K71" s="17"/>
      <c r="L71" s="18"/>
      <c r="M71" s="17"/>
      <c r="N71" s="23">
        <f>SUM(N65:N70)</f>
        <v>1516271</v>
      </c>
      <c r="O71" s="24">
        <f>SUM(O65:O70)</f>
        <v>0</v>
      </c>
      <c r="P71" s="24">
        <f>SUM(P65:P70)</f>
        <v>1516271</v>
      </c>
      <c r="Q71" s="25">
        <f>SUM(Q65:Q70)</f>
        <v>1516271</v>
      </c>
    </row>
    <row r="72" spans="1:17" ht="12.75">
      <c r="A72" s="6"/>
      <c r="B72" s="1"/>
      <c r="C72" s="7"/>
      <c r="D72" s="16"/>
      <c r="E72" s="17"/>
      <c r="F72" s="17"/>
      <c r="G72" s="17"/>
      <c r="H72" s="18"/>
      <c r="I72" s="17"/>
      <c r="J72" s="17"/>
      <c r="K72" s="17"/>
      <c r="L72" s="18"/>
      <c r="M72" s="17"/>
      <c r="N72" s="16"/>
      <c r="O72" s="17"/>
      <c r="P72" s="17"/>
      <c r="Q72" s="18"/>
    </row>
    <row r="73" spans="1:17" ht="12.75">
      <c r="A73" s="6"/>
      <c r="B73" s="2" t="s">
        <v>18</v>
      </c>
      <c r="C73" s="9"/>
      <c r="D73" s="16"/>
      <c r="E73" s="17"/>
      <c r="F73" s="17"/>
      <c r="G73" s="17"/>
      <c r="H73" s="18"/>
      <c r="I73" s="19"/>
      <c r="J73" s="19"/>
      <c r="K73" s="19"/>
      <c r="L73" s="20"/>
      <c r="M73" s="19"/>
      <c r="N73" s="16"/>
      <c r="O73" s="17"/>
      <c r="P73" s="17"/>
      <c r="Q73" s="18"/>
    </row>
    <row r="74" spans="1:17" ht="13.5" thickBot="1">
      <c r="A74" s="6"/>
      <c r="B74" s="1" t="s">
        <v>29</v>
      </c>
      <c r="C74" s="7"/>
      <c r="D74" s="16"/>
      <c r="E74" s="17"/>
      <c r="F74" s="17"/>
      <c r="G74" s="17">
        <v>250000</v>
      </c>
      <c r="H74" s="18"/>
      <c r="I74" s="17"/>
      <c r="J74" s="17"/>
      <c r="K74" s="17"/>
      <c r="L74" s="18"/>
      <c r="M74" s="17"/>
      <c r="N74" s="16">
        <f>F74+G74+H74+K74+L74</f>
        <v>250000</v>
      </c>
      <c r="O74" s="17"/>
      <c r="P74" s="17">
        <v>250000</v>
      </c>
      <c r="Q74" s="18">
        <v>250000</v>
      </c>
    </row>
    <row r="75" spans="1:17" ht="13.5" thickBot="1">
      <c r="A75" s="6"/>
      <c r="B75" s="1"/>
      <c r="C75" s="7"/>
      <c r="D75" s="16"/>
      <c r="E75" s="17"/>
      <c r="F75" s="17"/>
      <c r="G75" s="17"/>
      <c r="H75" s="18"/>
      <c r="I75" s="17"/>
      <c r="J75" s="17"/>
      <c r="K75" s="17"/>
      <c r="L75" s="18"/>
      <c r="M75" s="17"/>
      <c r="N75" s="23">
        <f>N74</f>
        <v>250000</v>
      </c>
      <c r="O75" s="24">
        <f>O74</f>
        <v>0</v>
      </c>
      <c r="P75" s="24">
        <f>P74</f>
        <v>250000</v>
      </c>
      <c r="Q75" s="25">
        <f>Q74</f>
        <v>250000</v>
      </c>
    </row>
    <row r="76" spans="1:17" ht="12.75">
      <c r="A76" s="6"/>
      <c r="B76" s="1"/>
      <c r="C76" s="7"/>
      <c r="D76" s="16"/>
      <c r="E76" s="17"/>
      <c r="F76" s="17"/>
      <c r="G76" s="17"/>
      <c r="H76" s="18"/>
      <c r="I76" s="17"/>
      <c r="J76" s="17"/>
      <c r="K76" s="17"/>
      <c r="L76" s="18"/>
      <c r="M76" s="17"/>
      <c r="N76" s="16"/>
      <c r="O76" s="17"/>
      <c r="P76" s="17"/>
      <c r="Q76" s="18"/>
    </row>
    <row r="77" spans="1:17" ht="12.75">
      <c r="A77" s="6"/>
      <c r="B77" s="2" t="s">
        <v>19</v>
      </c>
      <c r="C77" s="9"/>
      <c r="D77" s="16"/>
      <c r="E77" s="17"/>
      <c r="F77" s="17"/>
      <c r="G77" s="17"/>
      <c r="H77" s="18"/>
      <c r="I77" s="19"/>
      <c r="J77" s="19"/>
      <c r="K77" s="19"/>
      <c r="L77" s="20"/>
      <c r="M77" s="19"/>
      <c r="N77" s="16"/>
      <c r="O77" s="17"/>
      <c r="P77" s="17"/>
      <c r="Q77" s="18"/>
    </row>
    <row r="78" spans="1:17" ht="12.75">
      <c r="A78" s="6"/>
      <c r="B78" s="1" t="s">
        <v>44</v>
      </c>
      <c r="C78" s="7"/>
      <c r="D78" s="16">
        <v>142000</v>
      </c>
      <c r="E78" s="17">
        <f>D78*0.0214</f>
        <v>3038.7999999999997</v>
      </c>
      <c r="F78" s="17">
        <f>D78-E78</f>
        <v>138961.2</v>
      </c>
      <c r="G78" s="17"/>
      <c r="H78" s="18"/>
      <c r="I78" s="17"/>
      <c r="J78" s="17"/>
      <c r="K78" s="17"/>
      <c r="L78" s="18"/>
      <c r="M78" s="17"/>
      <c r="N78" s="16">
        <f>F78+G78+H78+K78+L78</f>
        <v>138961.2</v>
      </c>
      <c r="O78" s="17"/>
      <c r="P78" s="17">
        <v>138961.2</v>
      </c>
      <c r="Q78" s="18">
        <v>138961.2</v>
      </c>
    </row>
    <row r="79" spans="1:17" ht="13.5" thickBot="1">
      <c r="A79" s="6"/>
      <c r="B79" s="1" t="s">
        <v>61</v>
      </c>
      <c r="C79" s="7"/>
      <c r="D79" s="16"/>
      <c r="E79" s="17"/>
      <c r="F79" s="17"/>
      <c r="G79" s="17"/>
      <c r="H79" s="18"/>
      <c r="I79" s="17"/>
      <c r="J79" s="17"/>
      <c r="K79" s="17"/>
      <c r="L79" s="18">
        <v>323000</v>
      </c>
      <c r="M79" s="17"/>
      <c r="N79" s="16">
        <f>F79+G79+H79+K79+L79</f>
        <v>323000</v>
      </c>
      <c r="O79" s="17"/>
      <c r="P79" s="17">
        <v>323000</v>
      </c>
      <c r="Q79" s="18"/>
    </row>
    <row r="80" spans="1:17" ht="13.5" thickBot="1">
      <c r="A80" s="6"/>
      <c r="B80" s="1"/>
      <c r="C80" s="7"/>
      <c r="D80" s="16"/>
      <c r="E80" s="17"/>
      <c r="F80" s="17"/>
      <c r="G80" s="17"/>
      <c r="H80" s="18"/>
      <c r="I80" s="17"/>
      <c r="J80" s="17"/>
      <c r="K80" s="17"/>
      <c r="L80" s="18"/>
      <c r="M80" s="17"/>
      <c r="N80" s="23">
        <f>N78+N79</f>
        <v>461961.2</v>
      </c>
      <c r="O80" s="24">
        <f>O78+O79</f>
        <v>0</v>
      </c>
      <c r="P80" s="24">
        <f>P78+P79</f>
        <v>461961.2</v>
      </c>
      <c r="Q80" s="25">
        <f>Q78+Q79</f>
        <v>138961.2</v>
      </c>
    </row>
    <row r="81" spans="1:17" ht="12.75">
      <c r="A81" s="6"/>
      <c r="B81" s="1"/>
      <c r="C81" s="7"/>
      <c r="D81" s="16"/>
      <c r="E81" s="17"/>
      <c r="F81" s="17"/>
      <c r="G81" s="17"/>
      <c r="H81" s="18"/>
      <c r="I81" s="17"/>
      <c r="J81" s="17"/>
      <c r="K81" s="17"/>
      <c r="L81" s="18"/>
      <c r="M81" s="17"/>
      <c r="N81" s="16"/>
      <c r="O81" s="17"/>
      <c r="P81" s="17"/>
      <c r="Q81" s="18"/>
    </row>
    <row r="82" spans="1:17" ht="12.75">
      <c r="A82" s="6"/>
      <c r="B82" s="2" t="s">
        <v>20</v>
      </c>
      <c r="C82" s="9"/>
      <c r="D82" s="16"/>
      <c r="E82" s="17"/>
      <c r="F82" s="17"/>
      <c r="G82" s="17"/>
      <c r="H82" s="18"/>
      <c r="I82" s="19"/>
      <c r="J82" s="19"/>
      <c r="K82" s="19"/>
      <c r="L82" s="20"/>
      <c r="M82" s="19"/>
      <c r="N82" s="16"/>
      <c r="O82" s="17"/>
      <c r="P82" s="17"/>
      <c r="Q82" s="18"/>
    </row>
    <row r="83" spans="1:17" ht="12.75">
      <c r="A83" s="6"/>
      <c r="B83" s="1" t="s">
        <v>23</v>
      </c>
      <c r="C83" s="7"/>
      <c r="D83" s="16"/>
      <c r="E83" s="17"/>
      <c r="F83" s="17"/>
      <c r="G83" s="17">
        <v>150000</v>
      </c>
      <c r="H83" s="18"/>
      <c r="I83" s="17"/>
      <c r="J83" s="17"/>
      <c r="K83" s="17"/>
      <c r="L83" s="18"/>
      <c r="M83" s="17"/>
      <c r="N83" s="16">
        <f aca="true" t="shared" si="2" ref="N83:N89">F83+G83+H83+K83+L83</f>
        <v>150000</v>
      </c>
      <c r="O83" s="17"/>
      <c r="P83" s="17">
        <v>150000</v>
      </c>
      <c r="Q83" s="18">
        <v>150000</v>
      </c>
    </row>
    <row r="84" spans="1:17" ht="12.75">
      <c r="A84" s="6"/>
      <c r="B84" s="1" t="s">
        <v>67</v>
      </c>
      <c r="C84" s="7"/>
      <c r="D84" s="16"/>
      <c r="E84" s="17"/>
      <c r="F84" s="17"/>
      <c r="G84" s="17">
        <v>230000</v>
      </c>
      <c r="H84" s="18"/>
      <c r="I84" s="17"/>
      <c r="J84" s="17"/>
      <c r="K84" s="17"/>
      <c r="L84" s="18"/>
      <c r="M84" s="17"/>
      <c r="N84" s="16">
        <f t="shared" si="2"/>
        <v>230000</v>
      </c>
      <c r="O84" s="17"/>
      <c r="P84" s="17">
        <v>230000</v>
      </c>
      <c r="Q84" s="18">
        <v>230000</v>
      </c>
    </row>
    <row r="85" spans="1:17" ht="12.75">
      <c r="A85" s="6"/>
      <c r="B85" s="1" t="s">
        <v>68</v>
      </c>
      <c r="C85" s="7"/>
      <c r="D85" s="16"/>
      <c r="E85" s="17"/>
      <c r="F85" s="17"/>
      <c r="G85" s="17"/>
      <c r="H85" s="18"/>
      <c r="I85" s="17"/>
      <c r="J85" s="17"/>
      <c r="K85" s="17"/>
      <c r="L85" s="18">
        <v>230000</v>
      </c>
      <c r="M85" s="17"/>
      <c r="N85" s="16">
        <f t="shared" si="2"/>
        <v>230000</v>
      </c>
      <c r="O85" s="17"/>
      <c r="P85" s="17">
        <v>230000</v>
      </c>
      <c r="Q85" s="18"/>
    </row>
    <row r="86" spans="1:17" ht="12.75">
      <c r="A86" s="6"/>
      <c r="B86" s="1" t="s">
        <v>43</v>
      </c>
      <c r="C86" s="7"/>
      <c r="D86" s="16">
        <v>65000</v>
      </c>
      <c r="E86" s="17">
        <f>D86*0.0214</f>
        <v>1391</v>
      </c>
      <c r="F86" s="17">
        <f>D86-E86</f>
        <v>63609</v>
      </c>
      <c r="G86" s="17"/>
      <c r="H86" s="18"/>
      <c r="I86" s="17"/>
      <c r="J86" s="17"/>
      <c r="K86" s="17"/>
      <c r="L86" s="18"/>
      <c r="M86" s="17"/>
      <c r="N86" s="16">
        <f t="shared" si="2"/>
        <v>63609</v>
      </c>
      <c r="O86" s="17"/>
      <c r="P86" s="17">
        <v>63609</v>
      </c>
      <c r="Q86" s="18">
        <v>63609</v>
      </c>
    </row>
    <row r="87" spans="1:17" ht="12.75">
      <c r="A87" s="6" t="s">
        <v>56</v>
      </c>
      <c r="B87" s="1" t="s">
        <v>54</v>
      </c>
      <c r="C87" s="7"/>
      <c r="D87" s="16"/>
      <c r="E87" s="17"/>
      <c r="F87" s="17"/>
      <c r="G87" s="17"/>
      <c r="H87" s="18"/>
      <c r="I87" s="17"/>
      <c r="J87" s="17"/>
      <c r="K87" s="17"/>
      <c r="L87" s="18">
        <v>59718</v>
      </c>
      <c r="M87" s="17"/>
      <c r="N87" s="16">
        <f t="shared" si="2"/>
        <v>59718</v>
      </c>
      <c r="O87" s="17"/>
      <c r="P87" s="17">
        <v>59718</v>
      </c>
      <c r="Q87" s="18"/>
    </row>
    <row r="88" spans="1:17" ht="12.75">
      <c r="A88" s="6">
        <v>63</v>
      </c>
      <c r="B88" s="1" t="s">
        <v>57</v>
      </c>
      <c r="C88" s="7"/>
      <c r="D88" s="16"/>
      <c r="E88" s="17"/>
      <c r="F88" s="17"/>
      <c r="G88" s="17"/>
      <c r="H88" s="18"/>
      <c r="I88" s="17"/>
      <c r="J88" s="17"/>
      <c r="K88" s="17"/>
      <c r="L88" s="18">
        <v>200000</v>
      </c>
      <c r="M88" s="17"/>
      <c r="N88" s="16">
        <f t="shared" si="2"/>
        <v>200000</v>
      </c>
      <c r="O88" s="17"/>
      <c r="P88" s="17">
        <v>200000</v>
      </c>
      <c r="Q88" s="18"/>
    </row>
    <row r="89" spans="1:17" ht="26.25" thickBot="1">
      <c r="A89" s="6"/>
      <c r="B89" s="34" t="s">
        <v>69</v>
      </c>
      <c r="C89" s="41"/>
      <c r="D89" s="16"/>
      <c r="E89" s="17"/>
      <c r="F89" s="17"/>
      <c r="G89" s="17"/>
      <c r="H89" s="18"/>
      <c r="I89" s="17"/>
      <c r="J89" s="17"/>
      <c r="K89" s="17"/>
      <c r="L89" s="18">
        <v>39000</v>
      </c>
      <c r="M89" s="17"/>
      <c r="N89" s="16">
        <f t="shared" si="2"/>
        <v>39000</v>
      </c>
      <c r="O89" s="17"/>
      <c r="P89" s="17">
        <v>39000</v>
      </c>
      <c r="Q89" s="18"/>
    </row>
    <row r="90" spans="1:17" ht="13.5" thickBot="1">
      <c r="A90" s="6"/>
      <c r="B90" s="1"/>
      <c r="C90" s="7"/>
      <c r="D90" s="16"/>
      <c r="E90" s="17"/>
      <c r="F90" s="17"/>
      <c r="G90" s="17"/>
      <c r="H90" s="18"/>
      <c r="I90" s="17"/>
      <c r="J90" s="17"/>
      <c r="K90" s="17"/>
      <c r="L90" s="18"/>
      <c r="M90" s="17"/>
      <c r="N90" s="23">
        <f>SUM(N83:N89)</f>
        <v>972327</v>
      </c>
      <c r="O90" s="24">
        <f>SUM(O83:O89)</f>
        <v>0</v>
      </c>
      <c r="P90" s="24">
        <f>SUM(P83:P89)</f>
        <v>972327</v>
      </c>
      <c r="Q90" s="25">
        <f>SUM(Q83:Q89)</f>
        <v>443609</v>
      </c>
    </row>
    <row r="91" spans="1:17" ht="13.5" thickBot="1">
      <c r="A91" s="6"/>
      <c r="B91" s="1"/>
      <c r="C91" s="7"/>
      <c r="D91" s="16"/>
      <c r="E91" s="17"/>
      <c r="F91" s="17"/>
      <c r="G91" s="17"/>
      <c r="H91" s="18"/>
      <c r="I91" s="17"/>
      <c r="J91" s="17"/>
      <c r="K91" s="17"/>
      <c r="L91" s="18"/>
      <c r="M91" s="17"/>
      <c r="N91" s="16"/>
      <c r="O91" s="17"/>
      <c r="P91" s="17"/>
      <c r="Q91" s="18"/>
    </row>
    <row r="92" spans="1:17" ht="13.5" thickBot="1">
      <c r="A92" s="46"/>
      <c r="B92" s="15" t="s">
        <v>37</v>
      </c>
      <c r="C92" s="45"/>
      <c r="D92" s="23">
        <f aca="true" t="shared" si="3" ref="D92:L92">SUM(D6:D91)</f>
        <v>2828500</v>
      </c>
      <c r="E92" s="24">
        <f t="shared" si="3"/>
        <v>60529.9</v>
      </c>
      <c r="F92" s="24">
        <f t="shared" si="3"/>
        <v>2767970.1000000006</v>
      </c>
      <c r="G92" s="24">
        <f t="shared" si="3"/>
        <v>3084500</v>
      </c>
      <c r="H92" s="25">
        <f t="shared" si="3"/>
        <v>200000</v>
      </c>
      <c r="I92" s="24">
        <f t="shared" si="3"/>
        <v>676000</v>
      </c>
      <c r="J92" s="24">
        <f t="shared" si="3"/>
        <v>14466.399999999998</v>
      </c>
      <c r="K92" s="24">
        <f t="shared" si="3"/>
        <v>661533.6</v>
      </c>
      <c r="L92" s="25">
        <f t="shared" si="3"/>
        <v>1967718</v>
      </c>
      <c r="M92" s="24"/>
      <c r="N92" s="23">
        <f>F92+G92+H92+K92+L92</f>
        <v>8681721.7</v>
      </c>
      <c r="O92" s="24">
        <f>SUM(O6:O91)/2</f>
        <v>1069433.3</v>
      </c>
      <c r="P92" s="24">
        <f>SUM(P6:P91)/2</f>
        <v>7612288.399999999</v>
      </c>
      <c r="Q92" s="25">
        <f>SUM(Q6:Q91)/2</f>
        <v>6052470.099999999</v>
      </c>
    </row>
    <row r="93" spans="6:16" ht="13.5" thickBot="1">
      <c r="F93" s="118" t="s">
        <v>143</v>
      </c>
      <c r="G93" s="119">
        <f>SUM(F92:H92)</f>
        <v>6052470.100000001</v>
      </c>
      <c r="H93" s="120" t="s">
        <v>144</v>
      </c>
      <c r="K93" s="50" t="s">
        <v>148</v>
      </c>
      <c r="L93" s="121">
        <f>K92+L92</f>
        <v>2629251.6</v>
      </c>
      <c r="O93" s="46" t="s">
        <v>143</v>
      </c>
      <c r="P93" s="124">
        <f>O92+P92</f>
        <v>8681721.7</v>
      </c>
    </row>
    <row r="94" spans="6:12" ht="13.5" thickBot="1">
      <c r="F94" s="116"/>
      <c r="G94" s="24" t="s">
        <v>149</v>
      </c>
      <c r="H94" s="122"/>
      <c r="I94" s="24">
        <f>G93+L93</f>
        <v>8681721.700000001</v>
      </c>
      <c r="J94" s="123" t="s">
        <v>150</v>
      </c>
      <c r="K94" s="123"/>
      <c r="L94" s="25"/>
    </row>
    <row r="96" ht="12.75">
      <c r="B96" t="s">
        <v>138</v>
      </c>
    </row>
    <row r="97" ht="12.75">
      <c r="B97" t="s">
        <v>140</v>
      </c>
    </row>
  </sheetData>
  <mergeCells count="1">
    <mergeCell ref="I2:L2"/>
  </mergeCells>
  <printOptions horizontalCentered="1"/>
  <pageMargins left="0.15748031496062992" right="0.15748031496062992" top="0.5905511811023623" bottom="0" header="0.31496062992125984" footer="0.5118110236220472"/>
  <pageSetup horizontalDpi="600" verticalDpi="600" orientation="landscape" paperSize="9" scale="69" r:id="rId1"/>
  <headerFooter alignWithMargins="0">
    <oddHeader>&amp;R&amp;"Arial,Bold"&amp;12&amp;UAppendix 2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D14" sqref="D14"/>
    </sheetView>
  </sheetViews>
  <sheetFormatPr defaultColWidth="9.140625" defaultRowHeight="12.75"/>
  <cols>
    <col min="1" max="1" width="5.421875" style="0" bestFit="1" customWidth="1"/>
    <col min="2" max="2" width="35.8515625" style="0" bestFit="1" customWidth="1"/>
    <col min="3" max="3" width="1.28515625" style="0" customWidth="1"/>
    <col min="9" max="9" width="1.421875" style="0" customWidth="1"/>
  </cols>
  <sheetData>
    <row r="1" spans="1:13" ht="13.5" thickBot="1">
      <c r="A1" s="50"/>
      <c r="B1" s="55"/>
      <c r="C1" s="51"/>
      <c r="D1" s="35" t="s">
        <v>70</v>
      </c>
      <c r="E1" s="36"/>
      <c r="F1" s="36"/>
      <c r="G1" s="36"/>
      <c r="H1" s="37"/>
      <c r="I1" s="36"/>
      <c r="J1" s="38" t="s">
        <v>71</v>
      </c>
      <c r="K1" s="36"/>
      <c r="L1" s="36"/>
      <c r="M1" s="37"/>
    </row>
    <row r="2" spans="1:13" ht="51.75" thickBot="1">
      <c r="A2" s="39" t="s">
        <v>55</v>
      </c>
      <c r="B2" s="14" t="s">
        <v>5</v>
      </c>
      <c r="C2" s="47"/>
      <c r="D2" s="30" t="s">
        <v>33</v>
      </c>
      <c r="E2" s="31" t="s">
        <v>34</v>
      </c>
      <c r="F2" s="31" t="s">
        <v>52</v>
      </c>
      <c r="G2" s="31" t="s">
        <v>35</v>
      </c>
      <c r="H2" s="32" t="s">
        <v>36</v>
      </c>
      <c r="I2" s="31"/>
      <c r="J2" s="33" t="s">
        <v>0</v>
      </c>
      <c r="K2" s="31" t="s">
        <v>1</v>
      </c>
      <c r="L2" s="31" t="s">
        <v>2</v>
      </c>
      <c r="M2" s="32" t="s">
        <v>3</v>
      </c>
    </row>
    <row r="3" spans="1:13" ht="12.75">
      <c r="A3" s="6"/>
      <c r="B3" s="1"/>
      <c r="C3" s="7"/>
      <c r="D3" s="27" t="s">
        <v>4</v>
      </c>
      <c r="E3" s="12" t="s">
        <v>4</v>
      </c>
      <c r="F3" s="12" t="s">
        <v>4</v>
      </c>
      <c r="G3" s="12" t="s">
        <v>4</v>
      </c>
      <c r="H3" s="13" t="s">
        <v>4</v>
      </c>
      <c r="I3" s="12"/>
      <c r="J3" s="11" t="s">
        <v>4</v>
      </c>
      <c r="K3" s="12" t="s">
        <v>4</v>
      </c>
      <c r="L3" s="12" t="s">
        <v>4</v>
      </c>
      <c r="M3" s="13" t="s">
        <v>4</v>
      </c>
    </row>
    <row r="4" spans="1:13" ht="12.75">
      <c r="A4" s="40"/>
      <c r="B4" s="2" t="s">
        <v>16</v>
      </c>
      <c r="C4" s="9"/>
      <c r="D4" s="16"/>
      <c r="E4" s="17"/>
      <c r="F4" s="17"/>
      <c r="G4" s="19"/>
      <c r="H4" s="20"/>
      <c r="I4" s="19"/>
      <c r="J4" s="16"/>
      <c r="K4" s="17"/>
      <c r="L4" s="17"/>
      <c r="M4" s="18"/>
    </row>
    <row r="5" spans="1:13" ht="12.75">
      <c r="A5" s="54"/>
      <c r="B5" s="4" t="s">
        <v>21</v>
      </c>
      <c r="C5" s="42"/>
      <c r="D5" s="16"/>
      <c r="E5" s="17">
        <v>200000</v>
      </c>
      <c r="F5" s="21" t="s">
        <v>73</v>
      </c>
      <c r="G5" s="19"/>
      <c r="H5" s="20"/>
      <c r="I5" s="19"/>
      <c r="J5" s="16">
        <f>SUM(D5:H5)</f>
        <v>200000</v>
      </c>
      <c r="K5" s="17"/>
      <c r="L5" s="17">
        <v>200000</v>
      </c>
      <c r="M5" s="18">
        <v>200000</v>
      </c>
    </row>
    <row r="6" spans="1:13" ht="12.75">
      <c r="A6" s="54"/>
      <c r="B6" s="4" t="s">
        <v>22</v>
      </c>
      <c r="C6" s="42"/>
      <c r="D6" s="16"/>
      <c r="E6" s="17">
        <v>403000</v>
      </c>
      <c r="F6" s="21" t="s">
        <v>73</v>
      </c>
      <c r="G6" s="19"/>
      <c r="H6" s="20"/>
      <c r="I6" s="19"/>
      <c r="J6" s="16">
        <f>SUM(D6:H6)</f>
        <v>403000</v>
      </c>
      <c r="K6" s="17"/>
      <c r="L6" s="17">
        <v>403000</v>
      </c>
      <c r="M6" s="18">
        <v>403000</v>
      </c>
    </row>
    <row r="7" spans="1:13" ht="12.75">
      <c r="A7" s="54"/>
      <c r="B7" s="4" t="s">
        <v>24</v>
      </c>
      <c r="C7" s="42"/>
      <c r="D7" s="16"/>
      <c r="E7" s="17">
        <v>23000</v>
      </c>
      <c r="F7" s="21" t="s">
        <v>73</v>
      </c>
      <c r="G7" s="19"/>
      <c r="H7" s="20"/>
      <c r="I7" s="19"/>
      <c r="J7" s="16">
        <f>SUM(D7:H7)</f>
        <v>23000</v>
      </c>
      <c r="K7" s="17"/>
      <c r="L7" s="17">
        <v>23000</v>
      </c>
      <c r="M7" s="18">
        <v>23000</v>
      </c>
    </row>
    <row r="8" spans="1:13" ht="12.75">
      <c r="A8" s="54"/>
      <c r="B8" s="4" t="s">
        <v>25</v>
      </c>
      <c r="C8" s="42"/>
      <c r="D8" s="16"/>
      <c r="E8" s="17">
        <v>21000</v>
      </c>
      <c r="F8" s="21" t="s">
        <v>73</v>
      </c>
      <c r="G8" s="19"/>
      <c r="H8" s="20"/>
      <c r="I8" s="19"/>
      <c r="J8" s="16">
        <f>SUM(D8:H8)</f>
        <v>21000</v>
      </c>
      <c r="K8" s="17"/>
      <c r="L8" s="17">
        <v>21000</v>
      </c>
      <c r="M8" s="18">
        <v>21000</v>
      </c>
    </row>
    <row r="9" spans="1:13" ht="13.5" thickBot="1">
      <c r="A9" s="6"/>
      <c r="B9" s="1"/>
      <c r="C9" s="7"/>
      <c r="D9" s="6"/>
      <c r="E9" s="7"/>
      <c r="F9" s="7"/>
      <c r="G9" s="7"/>
      <c r="H9" s="8"/>
      <c r="I9" s="7"/>
      <c r="J9" s="6"/>
      <c r="K9" s="7"/>
      <c r="L9" s="7"/>
      <c r="M9" s="8"/>
    </row>
    <row r="10" spans="1:13" ht="13.5" thickBot="1">
      <c r="A10" s="6"/>
      <c r="B10" s="56" t="s">
        <v>37</v>
      </c>
      <c r="C10" s="45"/>
      <c r="D10" s="49"/>
      <c r="E10" s="24">
        <f>SUM(E5:E9)</f>
        <v>647000</v>
      </c>
      <c r="F10" s="45"/>
      <c r="G10" s="45"/>
      <c r="H10" s="57"/>
      <c r="I10" s="45"/>
      <c r="J10" s="23">
        <f>SUM(J5:J9)</f>
        <v>647000</v>
      </c>
      <c r="K10" s="45"/>
      <c r="L10" s="24">
        <f>SUM(L5:L9)</f>
        <v>647000</v>
      </c>
      <c r="M10" s="25">
        <f>SUM(M5:M9)</f>
        <v>647000</v>
      </c>
    </row>
    <row r="11" spans="1:13" ht="12.75">
      <c r="A11" s="6"/>
      <c r="B11" s="1"/>
      <c r="C11" s="7"/>
      <c r="D11" s="6"/>
      <c r="E11" s="7"/>
      <c r="F11" s="7"/>
      <c r="G11" s="7"/>
      <c r="H11" s="8"/>
      <c r="I11" s="7"/>
      <c r="J11" s="6"/>
      <c r="K11" s="7"/>
      <c r="L11" s="7"/>
      <c r="M11" s="8"/>
    </row>
    <row r="12" spans="1:13" ht="12.75">
      <c r="A12" s="6"/>
      <c r="B12" s="3" t="s">
        <v>74</v>
      </c>
      <c r="C12" s="7"/>
      <c r="D12" s="6"/>
      <c r="E12" s="7"/>
      <c r="F12" s="7"/>
      <c r="G12" s="7"/>
      <c r="H12" s="8"/>
      <c r="I12" s="7"/>
      <c r="J12" s="6"/>
      <c r="K12" s="7"/>
      <c r="L12" s="7"/>
      <c r="M12" s="8"/>
    </row>
    <row r="13" spans="1:13" ht="12.75">
      <c r="A13" s="6" t="s">
        <v>75</v>
      </c>
      <c r="B13" s="1" t="s">
        <v>76</v>
      </c>
      <c r="C13" s="7"/>
      <c r="D13" s="16"/>
      <c r="E13" s="17">
        <v>20000</v>
      </c>
      <c r="F13" s="17"/>
      <c r="G13" s="17"/>
      <c r="H13" s="18"/>
      <c r="I13" s="17"/>
      <c r="J13" s="16">
        <v>20000</v>
      </c>
      <c r="K13" s="17"/>
      <c r="L13" s="17">
        <v>20000</v>
      </c>
      <c r="M13" s="18">
        <v>20000</v>
      </c>
    </row>
    <row r="14" spans="1:13" ht="12.75">
      <c r="A14" s="6" t="s">
        <v>77</v>
      </c>
      <c r="B14" s="1" t="s">
        <v>78</v>
      </c>
      <c r="C14" s="7"/>
      <c r="D14" s="16"/>
      <c r="E14" s="17">
        <v>10000</v>
      </c>
      <c r="F14" s="17"/>
      <c r="G14" s="17"/>
      <c r="H14" s="18"/>
      <c r="I14" s="17"/>
      <c r="J14" s="16">
        <v>10000</v>
      </c>
      <c r="K14" s="17"/>
      <c r="L14" s="17">
        <v>10000</v>
      </c>
      <c r="M14" s="18">
        <v>10000</v>
      </c>
    </row>
    <row r="15" spans="1:13" ht="12.75">
      <c r="A15" s="6" t="s">
        <v>79</v>
      </c>
      <c r="B15" s="1" t="s">
        <v>80</v>
      </c>
      <c r="C15" s="7"/>
      <c r="D15" s="16"/>
      <c r="E15" s="17">
        <v>143000</v>
      </c>
      <c r="F15" s="17"/>
      <c r="G15" s="17"/>
      <c r="H15" s="18"/>
      <c r="I15" s="17"/>
      <c r="J15" s="16">
        <v>143000</v>
      </c>
      <c r="K15" s="17"/>
      <c r="L15" s="17">
        <v>143000</v>
      </c>
      <c r="M15" s="18">
        <v>143000</v>
      </c>
    </row>
    <row r="16" spans="1:13" ht="12.75">
      <c r="A16" s="6" t="s">
        <v>81</v>
      </c>
      <c r="B16" s="1" t="s">
        <v>82</v>
      </c>
      <c r="C16" s="7"/>
      <c r="D16" s="16"/>
      <c r="E16" s="17">
        <v>23000</v>
      </c>
      <c r="F16" s="17"/>
      <c r="G16" s="17"/>
      <c r="H16" s="18"/>
      <c r="I16" s="17"/>
      <c r="J16" s="16">
        <v>23000</v>
      </c>
      <c r="K16" s="17"/>
      <c r="L16" s="17">
        <v>23000</v>
      </c>
      <c r="M16" s="18">
        <v>23000</v>
      </c>
    </row>
    <row r="17" spans="1:13" ht="12.75">
      <c r="A17" s="6" t="s">
        <v>83</v>
      </c>
      <c r="B17" s="1" t="s">
        <v>84</v>
      </c>
      <c r="C17" s="7"/>
      <c r="D17" s="16"/>
      <c r="E17" s="17">
        <v>50000</v>
      </c>
      <c r="F17" s="17"/>
      <c r="G17" s="17"/>
      <c r="H17" s="18"/>
      <c r="I17" s="17"/>
      <c r="J17" s="16">
        <v>50000</v>
      </c>
      <c r="K17" s="17"/>
      <c r="L17" s="17">
        <v>50000</v>
      </c>
      <c r="M17" s="18">
        <v>50000</v>
      </c>
    </row>
    <row r="18" spans="1:13" ht="12.75">
      <c r="A18" s="6" t="s">
        <v>85</v>
      </c>
      <c r="B18" s="1" t="s">
        <v>86</v>
      </c>
      <c r="C18" s="7"/>
      <c r="D18" s="16"/>
      <c r="E18" s="17">
        <v>100000</v>
      </c>
      <c r="F18" s="17"/>
      <c r="G18" s="17"/>
      <c r="H18" s="18"/>
      <c r="I18" s="17"/>
      <c r="J18" s="16">
        <v>100000</v>
      </c>
      <c r="K18" s="17"/>
      <c r="L18" s="17">
        <v>100000</v>
      </c>
      <c r="M18" s="18">
        <v>100000</v>
      </c>
    </row>
    <row r="19" spans="1:13" ht="12.75">
      <c r="A19" s="6" t="s">
        <v>87</v>
      </c>
      <c r="B19" s="1" t="s">
        <v>88</v>
      </c>
      <c r="C19" s="7"/>
      <c r="D19" s="16"/>
      <c r="E19" s="17">
        <v>20000</v>
      </c>
      <c r="F19" s="17"/>
      <c r="G19" s="17"/>
      <c r="H19" s="18"/>
      <c r="I19" s="17"/>
      <c r="J19" s="16">
        <v>20000</v>
      </c>
      <c r="K19" s="17"/>
      <c r="L19" s="17">
        <v>20000</v>
      </c>
      <c r="M19" s="18">
        <v>20000</v>
      </c>
    </row>
    <row r="20" spans="1:13" ht="12.75">
      <c r="A20" s="6" t="s">
        <v>89</v>
      </c>
      <c r="B20" s="1" t="s">
        <v>90</v>
      </c>
      <c r="C20" s="7"/>
      <c r="D20" s="16"/>
      <c r="E20" s="17">
        <v>32000</v>
      </c>
      <c r="F20" s="17"/>
      <c r="G20" s="17"/>
      <c r="H20" s="18"/>
      <c r="I20" s="17"/>
      <c r="J20" s="16">
        <v>32000</v>
      </c>
      <c r="K20" s="17"/>
      <c r="L20" s="17">
        <v>32000</v>
      </c>
      <c r="M20" s="18">
        <v>32000</v>
      </c>
    </row>
    <row r="21" spans="1:13" ht="12.75">
      <c r="A21" s="6" t="s">
        <v>91</v>
      </c>
      <c r="B21" s="1" t="s">
        <v>92</v>
      </c>
      <c r="C21" s="7"/>
      <c r="D21" s="16"/>
      <c r="E21" s="17">
        <v>82000</v>
      </c>
      <c r="F21" s="17"/>
      <c r="G21" s="17"/>
      <c r="H21" s="18"/>
      <c r="I21" s="17"/>
      <c r="J21" s="16">
        <v>82000</v>
      </c>
      <c r="K21" s="17"/>
      <c r="L21" s="17">
        <v>82000</v>
      </c>
      <c r="M21" s="18">
        <v>82000</v>
      </c>
    </row>
    <row r="22" spans="1:13" ht="12.75">
      <c r="A22" s="6" t="s">
        <v>93</v>
      </c>
      <c r="B22" s="1" t="s">
        <v>94</v>
      </c>
      <c r="C22" s="7"/>
      <c r="D22" s="16"/>
      <c r="E22" s="17">
        <v>30000</v>
      </c>
      <c r="F22" s="17"/>
      <c r="G22" s="17"/>
      <c r="H22" s="18"/>
      <c r="I22" s="17"/>
      <c r="J22" s="16">
        <v>30000</v>
      </c>
      <c r="K22" s="17"/>
      <c r="L22" s="17">
        <v>30000</v>
      </c>
      <c r="M22" s="18">
        <v>30000</v>
      </c>
    </row>
    <row r="23" spans="1:13" ht="12.75">
      <c r="A23" s="6" t="s">
        <v>95</v>
      </c>
      <c r="B23" s="1" t="s">
        <v>96</v>
      </c>
      <c r="C23" s="7"/>
      <c r="D23" s="16"/>
      <c r="E23" s="17">
        <v>15000</v>
      </c>
      <c r="F23" s="17"/>
      <c r="G23" s="17"/>
      <c r="H23" s="18"/>
      <c r="I23" s="17"/>
      <c r="J23" s="16">
        <v>15000</v>
      </c>
      <c r="K23" s="17"/>
      <c r="L23" s="17">
        <v>15000</v>
      </c>
      <c r="M23" s="18">
        <v>15000</v>
      </c>
    </row>
    <row r="24" spans="1:13" ht="12.75">
      <c r="A24" s="6" t="s">
        <v>97</v>
      </c>
      <c r="B24" s="1" t="s">
        <v>98</v>
      </c>
      <c r="C24" s="7"/>
      <c r="D24" s="16"/>
      <c r="E24" s="17">
        <v>25000</v>
      </c>
      <c r="F24" s="17"/>
      <c r="G24" s="17"/>
      <c r="H24" s="18"/>
      <c r="I24" s="17"/>
      <c r="J24" s="16">
        <v>25000</v>
      </c>
      <c r="K24" s="17"/>
      <c r="L24" s="17">
        <v>25000</v>
      </c>
      <c r="M24" s="18">
        <v>25000</v>
      </c>
    </row>
    <row r="25" spans="1:13" ht="12.75">
      <c r="A25" s="6" t="s">
        <v>99</v>
      </c>
      <c r="B25" s="1" t="s">
        <v>100</v>
      </c>
      <c r="C25" s="7"/>
      <c r="D25" s="16"/>
      <c r="E25" s="17">
        <v>65000</v>
      </c>
      <c r="F25" s="17"/>
      <c r="G25" s="17"/>
      <c r="H25" s="18"/>
      <c r="I25" s="17"/>
      <c r="J25" s="16">
        <v>65000</v>
      </c>
      <c r="K25" s="17"/>
      <c r="L25" s="17">
        <v>65000</v>
      </c>
      <c r="M25" s="18">
        <v>65000</v>
      </c>
    </row>
    <row r="26" spans="1:13" ht="12.75">
      <c r="A26" s="6" t="s">
        <v>101</v>
      </c>
      <c r="B26" s="1" t="s">
        <v>102</v>
      </c>
      <c r="C26" s="7"/>
      <c r="D26" s="16"/>
      <c r="E26" s="17">
        <v>11000</v>
      </c>
      <c r="F26" s="17"/>
      <c r="G26" s="17"/>
      <c r="H26" s="18"/>
      <c r="I26" s="17"/>
      <c r="J26" s="16">
        <v>11000</v>
      </c>
      <c r="K26" s="17"/>
      <c r="L26" s="17">
        <v>11000</v>
      </c>
      <c r="M26" s="18">
        <v>11000</v>
      </c>
    </row>
    <row r="27" spans="1:13" ht="12.75">
      <c r="A27" s="6" t="s">
        <v>103</v>
      </c>
      <c r="B27" s="1" t="s">
        <v>104</v>
      </c>
      <c r="C27" s="7"/>
      <c r="D27" s="16"/>
      <c r="E27" s="17">
        <v>5000</v>
      </c>
      <c r="F27" s="17"/>
      <c r="G27" s="17"/>
      <c r="H27" s="18"/>
      <c r="I27" s="17"/>
      <c r="J27" s="16">
        <v>5000</v>
      </c>
      <c r="K27" s="17"/>
      <c r="L27" s="17">
        <v>5000</v>
      </c>
      <c r="M27" s="18">
        <v>5000</v>
      </c>
    </row>
    <row r="28" spans="1:13" ht="12.75">
      <c r="A28" s="6" t="s">
        <v>105</v>
      </c>
      <c r="B28" s="1" t="s">
        <v>106</v>
      </c>
      <c r="C28" s="7"/>
      <c r="D28" s="16"/>
      <c r="E28" s="17">
        <v>5000</v>
      </c>
      <c r="F28" s="17"/>
      <c r="G28" s="17"/>
      <c r="H28" s="18"/>
      <c r="I28" s="17"/>
      <c r="J28" s="16">
        <v>5000</v>
      </c>
      <c r="K28" s="17"/>
      <c r="L28" s="17">
        <v>5000</v>
      </c>
      <c r="M28" s="18">
        <v>5000</v>
      </c>
    </row>
    <row r="29" spans="1:13" ht="12.75">
      <c r="A29" s="6" t="s">
        <v>107</v>
      </c>
      <c r="B29" s="1" t="s">
        <v>108</v>
      </c>
      <c r="C29" s="7"/>
      <c r="D29" s="16"/>
      <c r="E29" s="17">
        <v>10000</v>
      </c>
      <c r="F29" s="17"/>
      <c r="G29" s="17"/>
      <c r="H29" s="18"/>
      <c r="I29" s="17"/>
      <c r="J29" s="16">
        <v>10000</v>
      </c>
      <c r="K29" s="17"/>
      <c r="L29" s="17">
        <v>10000</v>
      </c>
      <c r="M29" s="18">
        <v>10000</v>
      </c>
    </row>
    <row r="30" spans="1:13" ht="12.75">
      <c r="A30" s="6" t="s">
        <v>109</v>
      </c>
      <c r="B30" s="1" t="s">
        <v>110</v>
      </c>
      <c r="C30" s="7"/>
      <c r="D30" s="16"/>
      <c r="E30" s="17">
        <v>1000</v>
      </c>
      <c r="F30" s="17"/>
      <c r="G30" s="17"/>
      <c r="H30" s="18"/>
      <c r="I30" s="17"/>
      <c r="J30" s="16">
        <v>1000</v>
      </c>
      <c r="K30" s="17"/>
      <c r="L30" s="17">
        <v>1000</v>
      </c>
      <c r="M30" s="18">
        <v>1000</v>
      </c>
    </row>
    <row r="31" spans="1:13" ht="12.75">
      <c r="A31" s="6"/>
      <c r="B31" s="1"/>
      <c r="C31" s="7">
        <v>780</v>
      </c>
      <c r="D31" s="6"/>
      <c r="E31" s="7"/>
      <c r="F31" s="7"/>
      <c r="G31" s="7"/>
      <c r="H31" s="8"/>
      <c r="I31" s="7"/>
      <c r="J31" s="6"/>
      <c r="K31" s="7"/>
      <c r="L31" s="7"/>
      <c r="M31" s="8"/>
    </row>
    <row r="32" spans="1:13" ht="13.5" thickBot="1">
      <c r="A32" s="6"/>
      <c r="B32" s="1"/>
      <c r="C32" s="7"/>
      <c r="D32" s="6"/>
      <c r="E32" s="7"/>
      <c r="F32" s="7"/>
      <c r="G32" s="7"/>
      <c r="H32" s="8"/>
      <c r="I32" s="7"/>
      <c r="J32" s="6"/>
      <c r="K32" s="7"/>
      <c r="L32" s="7"/>
      <c r="M32" s="8"/>
    </row>
    <row r="33" spans="1:13" ht="13.5" thickBot="1">
      <c r="A33" s="6"/>
      <c r="B33" s="15" t="s">
        <v>37</v>
      </c>
      <c r="C33" s="45"/>
      <c r="D33" s="49"/>
      <c r="E33" s="24">
        <f>SUM(E13:E32)</f>
        <v>647000</v>
      </c>
      <c r="F33" s="45"/>
      <c r="G33" s="45"/>
      <c r="H33" s="57"/>
      <c r="I33" s="45"/>
      <c r="J33" s="23">
        <f>SUM(J13:J32)</f>
        <v>647000</v>
      </c>
      <c r="K33" s="45"/>
      <c r="L33" s="24">
        <f>SUM(L13:L32)</f>
        <v>647000</v>
      </c>
      <c r="M33" s="25">
        <f>SUM(M13:M32)</f>
        <v>647000</v>
      </c>
    </row>
    <row r="34" spans="1:13" ht="12.75">
      <c r="A34" s="6"/>
      <c r="B34" s="1"/>
      <c r="C34" s="7"/>
      <c r="D34" s="6"/>
      <c r="E34" s="7"/>
      <c r="F34" s="7"/>
      <c r="G34" s="7"/>
      <c r="H34" s="8"/>
      <c r="I34" s="7"/>
      <c r="J34" s="6"/>
      <c r="K34" s="7"/>
      <c r="L34" s="7"/>
      <c r="M34" s="8"/>
    </row>
    <row r="35" spans="1:13" ht="13.5" thickBot="1">
      <c r="A35" s="46"/>
      <c r="B35" s="5"/>
      <c r="C35" s="52"/>
      <c r="D35" s="46"/>
      <c r="E35" s="52"/>
      <c r="F35" s="52"/>
      <c r="G35" s="52"/>
      <c r="H35" s="53"/>
      <c r="I35" s="52"/>
      <c r="J35" s="46"/>
      <c r="K35" s="52"/>
      <c r="L35" s="52"/>
      <c r="M35" s="53"/>
    </row>
  </sheetData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3.7109375" style="0" customWidth="1"/>
    <col min="2" max="2" width="32.7109375" style="0" bestFit="1" customWidth="1"/>
    <col min="3" max="3" width="7.8515625" style="0" bestFit="1" customWidth="1"/>
    <col min="4" max="4" width="2.8515625" style="0" customWidth="1"/>
    <col min="5" max="5" width="6.57421875" style="0" bestFit="1" customWidth="1"/>
    <col min="6" max="6" width="5.421875" style="0" bestFit="1" customWidth="1"/>
    <col min="7" max="7" width="7.8515625" style="0" bestFit="1" customWidth="1"/>
    <col min="8" max="8" width="1.8515625" style="0" customWidth="1"/>
    <col min="9" max="9" width="6.57421875" style="0" bestFit="1" customWidth="1"/>
    <col min="10" max="10" width="5.421875" style="0" bestFit="1" customWidth="1"/>
    <col min="11" max="11" width="3.00390625" style="0" customWidth="1"/>
    <col min="12" max="12" width="6.57421875" style="0" bestFit="1" customWidth="1"/>
    <col min="13" max="13" width="5.421875" style="0" bestFit="1" customWidth="1"/>
    <col min="14" max="14" width="7.8515625" style="0" bestFit="1" customWidth="1"/>
    <col min="15" max="15" width="1.57421875" style="0" customWidth="1"/>
    <col min="16" max="16" width="6.57421875" style="0" bestFit="1" customWidth="1"/>
    <col min="17" max="17" width="5.421875" style="0" bestFit="1" customWidth="1"/>
  </cols>
  <sheetData>
    <row r="1" ht="12.75">
      <c r="A1" s="58" t="s">
        <v>111</v>
      </c>
    </row>
    <row r="2" spans="1:17" ht="12.75">
      <c r="A2" s="59"/>
      <c r="B2" s="59"/>
      <c r="C2" s="59"/>
      <c r="D2" s="59"/>
      <c r="E2" s="60"/>
      <c r="F2" s="60"/>
      <c r="G2" s="59"/>
      <c r="H2" s="59"/>
      <c r="I2" s="59"/>
      <c r="J2" s="59"/>
      <c r="K2" s="60"/>
      <c r="L2" s="60"/>
      <c r="M2" s="60"/>
      <c r="N2" s="60"/>
      <c r="O2" s="60"/>
      <c r="P2" s="60"/>
      <c r="Q2" s="60"/>
    </row>
    <row r="3" spans="1:17" ht="13.5" thickBot="1">
      <c r="A3" s="60"/>
      <c r="B3" s="61"/>
      <c r="C3" s="61"/>
      <c r="D3" s="61"/>
      <c r="E3" s="60"/>
      <c r="F3" s="60"/>
      <c r="G3" s="62"/>
      <c r="H3" s="62"/>
      <c r="I3" s="63"/>
      <c r="J3" s="62"/>
      <c r="K3" s="60"/>
      <c r="L3" s="60"/>
      <c r="M3" s="60"/>
      <c r="N3" s="60"/>
      <c r="O3" s="60"/>
      <c r="P3" s="60"/>
      <c r="Q3" s="60"/>
    </row>
    <row r="4" spans="1:17" ht="13.5" thickBot="1">
      <c r="A4" s="60"/>
      <c r="B4" s="64"/>
      <c r="C4" s="65" t="s">
        <v>112</v>
      </c>
      <c r="D4" s="64"/>
      <c r="E4" s="128" t="s">
        <v>113</v>
      </c>
      <c r="F4" s="129"/>
      <c r="G4" s="129"/>
      <c r="H4" s="129"/>
      <c r="I4" s="129"/>
      <c r="J4" s="130"/>
      <c r="K4" s="60"/>
      <c r="L4" s="66" t="s">
        <v>114</v>
      </c>
      <c r="M4" s="67"/>
      <c r="N4" s="68"/>
      <c r="O4" s="68"/>
      <c r="P4" s="69"/>
      <c r="Q4" s="69"/>
    </row>
    <row r="5" spans="1:17" ht="12.75">
      <c r="A5" s="70"/>
      <c r="B5" s="70"/>
      <c r="C5" s="71" t="s">
        <v>115</v>
      </c>
      <c r="D5" s="70"/>
      <c r="E5" s="72" t="s">
        <v>112</v>
      </c>
      <c r="F5" s="73"/>
      <c r="G5" s="74" t="s">
        <v>116</v>
      </c>
      <c r="H5" s="74"/>
      <c r="I5" s="73" t="s">
        <v>117</v>
      </c>
      <c r="J5" s="75"/>
      <c r="K5" s="70"/>
      <c r="L5" s="72" t="s">
        <v>117</v>
      </c>
      <c r="M5" s="73"/>
      <c r="N5" s="74" t="s">
        <v>116</v>
      </c>
      <c r="O5" s="74"/>
      <c r="P5" s="73" t="s">
        <v>118</v>
      </c>
      <c r="Q5" s="75"/>
    </row>
    <row r="6" spans="1:17" ht="12.75">
      <c r="A6" s="70"/>
      <c r="B6" s="70"/>
      <c r="C6" s="76" t="s">
        <v>119</v>
      </c>
      <c r="D6" s="70"/>
      <c r="E6" s="77" t="s">
        <v>120</v>
      </c>
      <c r="F6" s="59"/>
      <c r="G6" s="59" t="s">
        <v>119</v>
      </c>
      <c r="H6" s="59"/>
      <c r="I6" s="78"/>
      <c r="J6" s="79"/>
      <c r="K6" s="70"/>
      <c r="L6" s="77" t="s">
        <v>120</v>
      </c>
      <c r="M6" s="59"/>
      <c r="N6" s="59" t="s">
        <v>119</v>
      </c>
      <c r="O6" s="59"/>
      <c r="P6" s="78"/>
      <c r="Q6" s="79"/>
    </row>
    <row r="7" spans="1:17" ht="12.75">
      <c r="A7" s="70"/>
      <c r="B7" s="70"/>
      <c r="C7" s="80" t="s">
        <v>121</v>
      </c>
      <c r="D7" s="70"/>
      <c r="E7" s="81" t="s">
        <v>122</v>
      </c>
      <c r="F7" s="78"/>
      <c r="G7" s="82" t="s">
        <v>123</v>
      </c>
      <c r="H7" s="82"/>
      <c r="I7" s="82" t="s">
        <v>122</v>
      </c>
      <c r="J7" s="83"/>
      <c r="K7" s="70"/>
      <c r="L7" s="81" t="s">
        <v>122</v>
      </c>
      <c r="M7" s="78"/>
      <c r="N7" s="82" t="s">
        <v>124</v>
      </c>
      <c r="O7" s="82"/>
      <c r="P7" s="82" t="s">
        <v>122</v>
      </c>
      <c r="Q7" s="84"/>
    </row>
    <row r="8" spans="1:17" ht="12.75">
      <c r="A8" s="70"/>
      <c r="B8" s="70"/>
      <c r="C8" s="80" t="s">
        <v>125</v>
      </c>
      <c r="D8" s="70"/>
      <c r="E8" s="81" t="s">
        <v>125</v>
      </c>
      <c r="F8" s="78"/>
      <c r="G8" s="82" t="s">
        <v>125</v>
      </c>
      <c r="H8" s="82"/>
      <c r="I8" s="82" t="s">
        <v>125</v>
      </c>
      <c r="J8" s="83"/>
      <c r="K8" s="70"/>
      <c r="L8" s="81" t="s">
        <v>125</v>
      </c>
      <c r="M8" s="78"/>
      <c r="N8" s="82" t="s">
        <v>125</v>
      </c>
      <c r="O8" s="82"/>
      <c r="P8" s="82" t="s">
        <v>125</v>
      </c>
      <c r="Q8" s="83"/>
    </row>
    <row r="9" spans="1:17" ht="12.75">
      <c r="A9" s="85" t="s">
        <v>126</v>
      </c>
      <c r="B9" s="86"/>
      <c r="C9" s="87"/>
      <c r="D9" s="86"/>
      <c r="E9" s="88"/>
      <c r="F9" s="78"/>
      <c r="G9" s="89"/>
      <c r="H9" s="89"/>
      <c r="I9" s="89"/>
      <c r="J9" s="83"/>
      <c r="K9" s="60"/>
      <c r="L9" s="88"/>
      <c r="M9" s="78"/>
      <c r="N9" s="89"/>
      <c r="O9" s="89"/>
      <c r="P9" s="89"/>
      <c r="Q9" s="83"/>
    </row>
    <row r="10" spans="1:17" ht="12.75">
      <c r="A10" s="86"/>
      <c r="B10" s="86" t="s">
        <v>127</v>
      </c>
      <c r="C10" s="90">
        <f>25809-756</f>
        <v>25053</v>
      </c>
      <c r="D10" s="86"/>
      <c r="E10" s="91">
        <f>(C10*$F$10)</f>
        <v>536.1342</v>
      </c>
      <c r="F10" s="92">
        <v>0.0214</v>
      </c>
      <c r="G10" s="93">
        <f>C10+E10</f>
        <v>25589.1342</v>
      </c>
      <c r="H10" s="94"/>
      <c r="I10" s="94">
        <f>(G10*$J$10)/2</f>
        <v>273.80373593999997</v>
      </c>
      <c r="J10" s="84">
        <v>0.0214</v>
      </c>
      <c r="K10" s="60"/>
      <c r="L10" s="91">
        <f>(G10*M10)</f>
        <v>547.6074718799999</v>
      </c>
      <c r="M10" s="92">
        <v>0.0214</v>
      </c>
      <c r="N10" s="93">
        <f>G10+L10</f>
        <v>26136.74167188</v>
      </c>
      <c r="O10" s="94"/>
      <c r="P10" s="94">
        <f>(N10*Q10)/2</f>
        <v>279.663135889116</v>
      </c>
      <c r="Q10" s="84">
        <v>0.0214</v>
      </c>
    </row>
    <row r="11" spans="1:17" ht="12.75">
      <c r="A11" s="86"/>
      <c r="B11" s="86" t="s">
        <v>128</v>
      </c>
      <c r="C11" s="90">
        <v>1572</v>
      </c>
      <c r="D11" s="86"/>
      <c r="E11" s="91">
        <f>(C11*$F$10)</f>
        <v>33.6408</v>
      </c>
      <c r="F11" s="92">
        <v>0.0214</v>
      </c>
      <c r="G11" s="93">
        <f>C11+E11</f>
        <v>1605.6408</v>
      </c>
      <c r="H11" s="94"/>
      <c r="I11" s="94">
        <f>(G11*$J$10)/2</f>
        <v>17.180356559999996</v>
      </c>
      <c r="J11" s="84">
        <v>0.0214</v>
      </c>
      <c r="K11" s="60"/>
      <c r="L11" s="91">
        <f>(G11*M11)</f>
        <v>34.36071311999999</v>
      </c>
      <c r="M11" s="92">
        <v>0.0214</v>
      </c>
      <c r="N11" s="93">
        <f>G11+L11</f>
        <v>1640.0015131199998</v>
      </c>
      <c r="O11" s="94"/>
      <c r="P11" s="94">
        <f>(N11*Q11)/2</f>
        <v>17.548016190383997</v>
      </c>
      <c r="Q11" s="84">
        <v>0.0214</v>
      </c>
    </row>
    <row r="12" spans="1:17" ht="12.75">
      <c r="A12" s="86"/>
      <c r="B12" s="86" t="s">
        <v>129</v>
      </c>
      <c r="C12" s="90">
        <v>431</v>
      </c>
      <c r="D12" s="86"/>
      <c r="E12" s="91">
        <f>(C12*$F$10)</f>
        <v>9.2234</v>
      </c>
      <c r="F12" s="92">
        <v>0.0214</v>
      </c>
      <c r="G12" s="93">
        <f>C12+E12</f>
        <v>440.2234</v>
      </c>
      <c r="H12" s="94"/>
      <c r="I12" s="94">
        <f>(G12*$J$10)/2</f>
        <v>4.71039038</v>
      </c>
      <c r="J12" s="84">
        <v>0.0214</v>
      </c>
      <c r="K12" s="60"/>
      <c r="L12" s="91">
        <f>(G12*M12)</f>
        <v>9.42078076</v>
      </c>
      <c r="M12" s="92">
        <v>0.0214</v>
      </c>
      <c r="N12" s="93">
        <f>G12+L12</f>
        <v>449.64418076000004</v>
      </c>
      <c r="O12" s="94"/>
      <c r="P12" s="94">
        <f>(N12*Q12)/2</f>
        <v>4.811192734132</v>
      </c>
      <c r="Q12" s="84">
        <v>0.0214</v>
      </c>
    </row>
    <row r="13" spans="1:17" ht="12.75">
      <c r="A13" s="86"/>
      <c r="B13" s="86" t="s">
        <v>130</v>
      </c>
      <c r="C13" s="90">
        <v>3015</v>
      </c>
      <c r="D13" s="86"/>
      <c r="E13" s="91">
        <f>(C13*$F$10)</f>
        <v>64.521</v>
      </c>
      <c r="F13" s="92">
        <v>0.0214</v>
      </c>
      <c r="G13" s="93">
        <f>C13+E13</f>
        <v>3079.521</v>
      </c>
      <c r="H13" s="94"/>
      <c r="I13" s="94">
        <f>(G13*$J$10)/2</f>
        <v>32.9508747</v>
      </c>
      <c r="J13" s="84">
        <v>0.0214</v>
      </c>
      <c r="K13" s="60"/>
      <c r="L13" s="91">
        <f>(G13*M13)</f>
        <v>65.9017494</v>
      </c>
      <c r="M13" s="92">
        <v>0.0214</v>
      </c>
      <c r="N13" s="93">
        <f>G13+L13</f>
        <v>3145.4227494</v>
      </c>
      <c r="O13" s="94"/>
      <c r="P13" s="94">
        <f>(N13*Q13)/2</f>
        <v>33.65602341858</v>
      </c>
      <c r="Q13" s="84">
        <v>0.0214</v>
      </c>
    </row>
    <row r="14" spans="1:17" ht="12.75">
      <c r="A14" s="86"/>
      <c r="B14" s="86" t="s">
        <v>131</v>
      </c>
      <c r="C14" s="90">
        <v>1159</v>
      </c>
      <c r="D14" s="86"/>
      <c r="E14" s="91">
        <f>(C14*$F$10)</f>
        <v>24.802599999999998</v>
      </c>
      <c r="F14" s="92">
        <v>0.0214</v>
      </c>
      <c r="G14" s="93">
        <f>C14+E14</f>
        <v>1183.8026</v>
      </c>
      <c r="H14" s="94"/>
      <c r="I14" s="94">
        <f>(G14*$J$10)/2</f>
        <v>12.66668782</v>
      </c>
      <c r="J14" s="84">
        <v>0.0214</v>
      </c>
      <c r="K14" s="60"/>
      <c r="L14" s="91">
        <f>(G14*M14)</f>
        <v>25.33337564</v>
      </c>
      <c r="M14" s="92">
        <v>0.0214</v>
      </c>
      <c r="N14" s="93">
        <f>G14+L14</f>
        <v>1209.13597564</v>
      </c>
      <c r="O14" s="94"/>
      <c r="P14" s="94">
        <f>(N14*Q14)/2</f>
        <v>12.937754939347998</v>
      </c>
      <c r="Q14" s="84">
        <v>0.0214</v>
      </c>
    </row>
    <row r="15" spans="1:17" ht="12.75">
      <c r="A15" s="86"/>
      <c r="B15" s="86"/>
      <c r="C15" s="95">
        <f>SUM(C10:C14)</f>
        <v>31230</v>
      </c>
      <c r="D15" s="86"/>
      <c r="E15" s="96">
        <f>SUM(E10:E14)</f>
        <v>668.3219999999999</v>
      </c>
      <c r="F15" s="97"/>
      <c r="G15" s="98">
        <f>SUM(G10:G14)</f>
        <v>31898.322</v>
      </c>
      <c r="H15" s="94"/>
      <c r="I15" s="99">
        <f>SUM(I10:I14)</f>
        <v>341.31204539999993</v>
      </c>
      <c r="J15" s="100"/>
      <c r="K15" s="60"/>
      <c r="L15" s="96">
        <f>SUM(L10:L14)</f>
        <v>682.6240907999999</v>
      </c>
      <c r="M15" s="97"/>
      <c r="N15" s="98">
        <f>SUM(N10:N14)</f>
        <v>32580.9460908</v>
      </c>
      <c r="O15" s="94"/>
      <c r="P15" s="99">
        <f>SUM(P10:P14)</f>
        <v>348.61612317156</v>
      </c>
      <c r="Q15" s="100"/>
    </row>
    <row r="16" spans="1:17" ht="12.75">
      <c r="A16" s="60"/>
      <c r="B16" s="60"/>
      <c r="C16" s="101"/>
      <c r="D16" s="60"/>
      <c r="E16" s="102"/>
      <c r="F16" s="103"/>
      <c r="G16" s="104"/>
      <c r="H16" s="104"/>
      <c r="I16" s="104"/>
      <c r="J16" s="105"/>
      <c r="K16" s="60"/>
      <c r="L16" s="102"/>
      <c r="M16" s="103"/>
      <c r="N16" s="103"/>
      <c r="O16" s="103"/>
      <c r="P16" s="103"/>
      <c r="Q16" s="106"/>
    </row>
    <row r="17" spans="1:17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12.75">
      <c r="A18" s="60"/>
      <c r="B18" s="60"/>
      <c r="C18" s="60"/>
      <c r="D18" s="60"/>
      <c r="E18" s="107" t="s">
        <v>125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2.75">
      <c r="A19" s="60"/>
      <c r="B19" s="60" t="s">
        <v>132</v>
      </c>
      <c r="C19" s="60"/>
      <c r="D19" s="60"/>
      <c r="E19" s="108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2.75">
      <c r="A20" s="60"/>
      <c r="B20" s="109" t="s">
        <v>133</v>
      </c>
      <c r="C20" s="60"/>
      <c r="D20" s="60"/>
      <c r="E20" s="108">
        <v>668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12.75">
      <c r="A21" s="60"/>
      <c r="B21" s="109" t="s">
        <v>134</v>
      </c>
      <c r="C21" s="60"/>
      <c r="D21" s="60"/>
      <c r="E21" s="108">
        <v>400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12.75">
      <c r="A22" s="60"/>
      <c r="B22" s="110"/>
      <c r="C22" s="110"/>
      <c r="D22" s="110"/>
      <c r="E22" s="111">
        <f>SUM(E20:E21)</f>
        <v>1068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12.75">
      <c r="A23" s="60"/>
      <c r="B23" s="110"/>
      <c r="C23" s="110"/>
      <c r="D23" s="110"/>
      <c r="E23" s="112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ht="12.75">
      <c r="A24" s="60"/>
      <c r="B24" s="110"/>
      <c r="C24" s="110"/>
      <c r="D24" s="110"/>
      <c r="E24" s="107" t="s">
        <v>125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ht="12.75">
      <c r="A25" s="60"/>
      <c r="B25" s="60" t="s">
        <v>135</v>
      </c>
      <c r="C25" s="110"/>
      <c r="D25" s="110"/>
      <c r="E25" s="108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ht="12.75">
      <c r="A26" s="60"/>
      <c r="B26" s="109" t="s">
        <v>136</v>
      </c>
      <c r="C26" s="60"/>
      <c r="D26" s="60"/>
      <c r="E26" s="108">
        <v>683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ht="12.75">
      <c r="A27" s="60"/>
      <c r="B27" s="109" t="s">
        <v>137</v>
      </c>
      <c r="C27" s="60"/>
      <c r="D27" s="60"/>
      <c r="E27" s="108">
        <v>410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12.75">
      <c r="A28" s="60"/>
      <c r="B28" s="60"/>
      <c r="C28" s="60"/>
      <c r="D28" s="60"/>
      <c r="E28" s="111">
        <f>SUM(E26:E27)</f>
        <v>1093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</sheetData>
  <mergeCells count="1">
    <mergeCell ref="E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COS</cp:lastModifiedBy>
  <cp:lastPrinted>2005-04-27T10:06:48Z</cp:lastPrinted>
  <dcterms:created xsi:type="dcterms:W3CDTF">2005-04-05T13:04:21Z</dcterms:created>
  <dcterms:modified xsi:type="dcterms:W3CDTF">2005-04-27T10:06:49Z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