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4"/>
  </bookViews>
  <sheets>
    <sheet name="App A" sheetId="1" r:id="rId1"/>
    <sheet name="App B" sheetId="2" r:id="rId2"/>
    <sheet name="App C" sheetId="3" r:id="rId3"/>
    <sheet name="App D" sheetId="4" r:id="rId4"/>
    <sheet name="App e" sheetId="5" r:id="rId5"/>
  </sheets>
  <definedNames>
    <definedName name="_xlnm.Print_Area" localSheetId="0">'App A'!$A$1:$G$43</definedName>
    <definedName name="_xlnm.Print_Area" localSheetId="1">'App B'!$A:$IV</definedName>
    <definedName name="_xlnm.Print_Area" localSheetId="2">'App C'!$A$1:$F$155</definedName>
    <definedName name="_xlnm.Print_Titles" localSheetId="2">'App C'!$1:$7</definedName>
  </definedNames>
  <calcPr fullCalcOnLoad="1"/>
</workbook>
</file>

<file path=xl/sharedStrings.xml><?xml version="1.0" encoding="utf-8"?>
<sst xmlns="http://schemas.openxmlformats.org/spreadsheetml/2006/main" count="501" uniqueCount="264">
  <si>
    <t>PROVISIONAL STATEMENT</t>
  </si>
  <si>
    <t>NATIONAL CONTROL TOTALS</t>
  </si>
  <si>
    <t>Settlement</t>
  </si>
  <si>
    <t>Provisional</t>
  </si>
  <si>
    <t>£bn</t>
  </si>
  <si>
    <t xml:space="preserve">     £bn</t>
  </si>
  <si>
    <t>%</t>
  </si>
  <si>
    <t>RSG</t>
  </si>
  <si>
    <t>NNDR</t>
  </si>
  <si>
    <t>Other Grants</t>
  </si>
  <si>
    <t>Council Tax for Band D properties</t>
  </si>
  <si>
    <t>Total Band D equivalent properties</t>
  </si>
  <si>
    <t>£m</t>
  </si>
  <si>
    <t xml:space="preserve">    </t>
  </si>
  <si>
    <t>Adjusted</t>
  </si>
  <si>
    <t>2003/04</t>
  </si>
  <si>
    <t>Other Specific and Supplementary Grants</t>
  </si>
  <si>
    <t>Change</t>
  </si>
  <si>
    <t>Service Block</t>
  </si>
  <si>
    <t>Education</t>
  </si>
  <si>
    <t>Personal Social Services</t>
  </si>
  <si>
    <t>Police</t>
  </si>
  <si>
    <t>Fire and Civil Defence</t>
  </si>
  <si>
    <t>Highway Maintenance</t>
  </si>
  <si>
    <t>All Other Services</t>
  </si>
  <si>
    <t>Capital Financing</t>
  </si>
  <si>
    <t>Total of SSAs</t>
  </si>
  <si>
    <t>SALFORD</t>
  </si>
  <si>
    <t>£</t>
  </si>
  <si>
    <t xml:space="preserve">RSG </t>
  </si>
  <si>
    <t>Resident Population</t>
  </si>
  <si>
    <t>OTHER SALFORD DATA</t>
  </si>
  <si>
    <t xml:space="preserve"> - Per Band D property</t>
  </si>
  <si>
    <t xml:space="preserve"> - Pool Share</t>
  </si>
  <si>
    <t xml:space="preserve"> - Total</t>
  </si>
  <si>
    <t>GREATER MANCHESTER AUTHORITIES</t>
  </si>
  <si>
    <t>District</t>
  </si>
  <si>
    <t>(adjusted)</t>
  </si>
  <si>
    <t>Rank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</si>
  <si>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</si>
  <si>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</si>
  <si>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</si>
  <si>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</si>
  <si>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</si>
  <si>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</si>
  <si>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</si>
  <si>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</si>
  <si>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</si>
  <si>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</si>
  <si>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G.M. Total</t>
  </si>
  <si>
    <t xml:space="preserve">Resident </t>
  </si>
  <si>
    <t xml:space="preserve">(at June </t>
  </si>
  <si>
    <t>brackets)</t>
  </si>
  <si>
    <t>6 (6)</t>
  </si>
  <si>
    <t>9 (9)</t>
  </si>
  <si>
    <t>1 (1)</t>
  </si>
  <si>
    <t>4 (4)</t>
  </si>
  <si>
    <t>10 (10)</t>
  </si>
  <si>
    <t>5 (5)</t>
  </si>
  <si>
    <t>No</t>
  </si>
  <si>
    <t>8 (8)</t>
  </si>
  <si>
    <t>7 (7)</t>
  </si>
  <si>
    <t>Position</t>
  </si>
  <si>
    <t>FSS</t>
  </si>
  <si>
    <t>per head</t>
  </si>
  <si>
    <t>of Pop'n</t>
  </si>
  <si>
    <t xml:space="preserve">Change </t>
  </si>
  <si>
    <t>over</t>
  </si>
  <si>
    <t>adjusted</t>
  </si>
  <si>
    <t>Settle-</t>
  </si>
  <si>
    <t>ment</t>
  </si>
  <si>
    <t>Prov-</t>
  </si>
  <si>
    <t>isional</t>
  </si>
  <si>
    <t>Popul-</t>
  </si>
  <si>
    <t>ation</t>
  </si>
  <si>
    <t>Increase</t>
  </si>
  <si>
    <t>in</t>
  </si>
  <si>
    <t>S'ment</t>
  </si>
  <si>
    <t>unadj</t>
  </si>
  <si>
    <t>AEF</t>
  </si>
  <si>
    <t>NNDR)</t>
  </si>
  <si>
    <t>(RSG+</t>
  </si>
  <si>
    <t>adj</t>
  </si>
  <si>
    <t>TOTAL ASSUMED SPENDING, FORMULA STANDARD SPENDING AND SPECIFIC GRANT PROFILE</t>
  </si>
  <si>
    <t>ON A BLOCK-BY-BLOCK BASIS</t>
  </si>
  <si>
    <t>EDUCATION</t>
  </si>
  <si>
    <t>unadjusted</t>
  </si>
  <si>
    <t>Total Assumed Spending</t>
  </si>
  <si>
    <t>made up of :-</t>
  </si>
  <si>
    <t>Specific Grants</t>
  </si>
  <si>
    <t>Analysis of Specific Grants :-</t>
  </si>
  <si>
    <t>Standards Fund</t>
  </si>
  <si>
    <t>Excellence in Cities</t>
  </si>
  <si>
    <t>School Standards</t>
  </si>
  <si>
    <t>Teachers Pay Reform</t>
  </si>
  <si>
    <t>Leadership Incentive</t>
  </si>
  <si>
    <t>Total</t>
  </si>
  <si>
    <t>New Burdens and Transfers of Function into/(out of) FSS :-</t>
  </si>
  <si>
    <t>PERSONAL SOCIAL SERVICES</t>
  </si>
  <si>
    <t>Carers</t>
  </si>
  <si>
    <t>Training Support</t>
  </si>
  <si>
    <t>National Training Strategy</t>
  </si>
  <si>
    <t>Preserved Rights</t>
  </si>
  <si>
    <t>Human Resources Development Strategy</t>
  </si>
  <si>
    <t>Access &amp; Systems Capacity</t>
  </si>
  <si>
    <t>CAMHS</t>
  </si>
  <si>
    <t>Mental Health</t>
  </si>
  <si>
    <t>AIDS Support</t>
  </si>
  <si>
    <t>EPCS</t>
  </si>
  <si>
    <t>Council Tax Benefit Admiistration</t>
  </si>
  <si>
    <t>Civil Defence</t>
  </si>
  <si>
    <t>Waste Recycling Challenge</t>
  </si>
  <si>
    <t>Probation Loan Charges</t>
  </si>
  <si>
    <t>Neighbourhood Wardens</t>
  </si>
  <si>
    <t>Rural Bus Subsidy</t>
  </si>
  <si>
    <t>Rural Bus Challenge</t>
  </si>
  <si>
    <t>Urban Bus Challenge</t>
  </si>
  <si>
    <t>Is Salford's</t>
  </si>
  <si>
    <t>Budget</t>
  </si>
  <si>
    <t>Affected ?</t>
  </si>
  <si>
    <t>Yes</t>
  </si>
  <si>
    <t>?</t>
  </si>
  <si>
    <t>Impact on</t>
  </si>
  <si>
    <t>Salford's</t>
  </si>
  <si>
    <t>Existing</t>
  </si>
  <si>
    <t>Provision</t>
  </si>
  <si>
    <t>Net</t>
  </si>
  <si>
    <t>Function</t>
  </si>
  <si>
    <t>Changes</t>
  </si>
  <si>
    <t>Like-for-</t>
  </si>
  <si>
    <t xml:space="preserve"> - at district level</t>
  </si>
  <si>
    <t xml:space="preserve"> - including precepts</t>
  </si>
  <si>
    <t>Base</t>
  </si>
  <si>
    <t>Adj for</t>
  </si>
  <si>
    <t>Total Assumed Spending (TAS)</t>
  </si>
  <si>
    <t>analysis of actual TAS is :-</t>
  </si>
  <si>
    <t>Formula Spending Shares (FSS)</t>
  </si>
  <si>
    <t>PFI</t>
  </si>
  <si>
    <t>Neighbourhood Renewal Fund</t>
  </si>
  <si>
    <t>GLA General Grant</t>
  </si>
  <si>
    <t>LPSA Reward</t>
  </si>
  <si>
    <t>HIGHWAY MAINTENANCE</t>
  </si>
  <si>
    <t>CAPITAL FINANCING</t>
  </si>
  <si>
    <t>UNALLOCATED</t>
  </si>
  <si>
    <t>Formula Grant Allocation (FGA)</t>
  </si>
  <si>
    <r>
      <t xml:space="preserve">Sub-Total : </t>
    </r>
    <r>
      <rPr>
        <b/>
        <sz val="10"/>
        <rFont val="Arial"/>
        <family val="2"/>
      </rPr>
      <t>Formula Grant</t>
    </r>
  </si>
  <si>
    <t>Assumed National Council Tax (ANCT)</t>
  </si>
  <si>
    <t>District FGA</t>
  </si>
  <si>
    <t>in FSS</t>
  </si>
  <si>
    <t>2004/05</t>
  </si>
  <si>
    <t>comprising :-</t>
  </si>
  <si>
    <t xml:space="preserve">FGA as proportion of TAS </t>
  </si>
  <si>
    <t>Council Tax at FSS</t>
  </si>
  <si>
    <t>Spend per Band D property at FSS</t>
  </si>
  <si>
    <t>Spend per Resident at FSS</t>
  </si>
  <si>
    <t>2002)</t>
  </si>
  <si>
    <t xml:space="preserve">2004/05 </t>
  </si>
  <si>
    <t>District FSS</t>
  </si>
  <si>
    <t>FSS per Head of Population</t>
  </si>
  <si>
    <t>on Base</t>
  </si>
  <si>
    <t>Like</t>
  </si>
  <si>
    <t>Education Action Zones</t>
  </si>
  <si>
    <t>Transitional Support</t>
  </si>
  <si>
    <t>Academies</t>
  </si>
  <si>
    <t>adjustment</t>
  </si>
  <si>
    <t>Additional Budget Support Grant</t>
  </si>
  <si>
    <t>London Budget Support Grant</t>
  </si>
  <si>
    <t>Floor and ceiling top-up</t>
  </si>
  <si>
    <t>Safeguarding Children</t>
  </si>
  <si>
    <t>Childrens Trusts</t>
  </si>
  <si>
    <t>Regional Development Workers</t>
  </si>
  <si>
    <t>Choice Protects</t>
  </si>
  <si>
    <t>Delayed Discharge</t>
  </si>
  <si>
    <t>Adoption Support &amp; Special Guardianship</t>
  </si>
  <si>
    <t>Performance Standards</t>
  </si>
  <si>
    <t>Supporting People Administration</t>
  </si>
  <si>
    <t>Magistrates Courts</t>
  </si>
  <si>
    <t>Detrunking</t>
  </si>
  <si>
    <t>Beacons</t>
  </si>
  <si>
    <t>Homelessness Strategies</t>
  </si>
  <si>
    <t>increase</t>
  </si>
  <si>
    <t>Council Tax</t>
  </si>
  <si>
    <t>FORMULA SPENDING SHARE ASSESSMENTS</t>
  </si>
  <si>
    <t>CHANGES IN FSS AND GRANTS</t>
  </si>
  <si>
    <t>2005/06 REVENUE SUPPORT GRANT</t>
  </si>
  <si>
    <t>2004/05 Settlement</t>
  </si>
  <si>
    <t>Change over 2004/05 Settlement</t>
  </si>
  <si>
    <t>2005/06</t>
  </si>
  <si>
    <t>Change over 2004/05</t>
  </si>
  <si>
    <t>2003)</t>
  </si>
  <si>
    <t xml:space="preserve">2005/06 </t>
  </si>
  <si>
    <t>(2004/05</t>
  </si>
  <si>
    <t>Childcare/Surestart</t>
  </si>
  <si>
    <t>UASC Leaving Care</t>
  </si>
  <si>
    <t>Residential Allowance</t>
  </si>
  <si>
    <t>Change Fund</t>
  </si>
  <si>
    <t>Treatment Foster Care</t>
  </si>
  <si>
    <t>Teenage Pregnancy Support</t>
  </si>
  <si>
    <t xml:space="preserve">Young People's Substance Misuse </t>
  </si>
  <si>
    <t>Training Support Programme</t>
  </si>
  <si>
    <t>Residential Allowances</t>
  </si>
  <si>
    <t>Preserved Rights Grant</t>
  </si>
  <si>
    <t>Social Care Inspection</t>
  </si>
  <si>
    <t>Waste Targeted Grant (04/05 one-off)</t>
  </si>
  <si>
    <t>Waste Performance &amp; Efficiency</t>
  </si>
  <si>
    <t>Planning Delivery</t>
  </si>
  <si>
    <t>Recycled Landfill Tax</t>
  </si>
  <si>
    <t>Civil Contingencies</t>
  </si>
  <si>
    <t>Welsh Environment Agency levies</t>
  </si>
  <si>
    <t>Supporting People</t>
  </si>
  <si>
    <t>3 (2)</t>
  </si>
  <si>
    <t>2 (3)</t>
  </si>
  <si>
    <t>REVENUE BUDGET</t>
  </si>
  <si>
    <t xml:space="preserve">CURRENT BUDGET PROJECTION 2005-2008 </t>
  </si>
  <si>
    <t>£000</t>
  </si>
  <si>
    <t>ASSESSMENT OF STANDSTILL SPENDING REQUIREMENT</t>
  </si>
  <si>
    <t>EFFECTS OF INFLATION</t>
  </si>
  <si>
    <t>Pay Awards</t>
  </si>
  <si>
    <t>2.5% for Teachers &amp; 2.75% all other staff 2004-05 &amp; 2.95% for all staff thereafter.</t>
  </si>
  <si>
    <t>2004-2005</t>
  </si>
  <si>
    <t>-</t>
  </si>
  <si>
    <t>2005-2006</t>
  </si>
  <si>
    <t>Prices - Expenditure</t>
  </si>
  <si>
    <t>@ 2.5% General (0% 2005/06), 2.5% External, 2.75% DSOs, 7.5% Levies, 5% pensions &amp; Insurance, 5% Care in the Community</t>
  </si>
  <si>
    <t>Financing Costs</t>
  </si>
  <si>
    <t>note 2005/06 includes -£1.5m for rescheduling savings</t>
  </si>
  <si>
    <t>Pension Contribution Rate</t>
  </si>
  <si>
    <t>Non Teachers</t>
  </si>
  <si>
    <t>- stepped increase as follows :-</t>
  </si>
  <si>
    <t xml:space="preserve">    0.5% wef 1/4/2004 (10.0%)</t>
  </si>
  <si>
    <t xml:space="preserve">    1.2% wef 1/4/2005 (11.2%)</t>
  </si>
  <si>
    <t>OTHER SERVICE ISSUES</t>
  </si>
  <si>
    <t xml:space="preserve">Job Evaluation </t>
  </si>
  <si>
    <t>DSOs - unwinding use of surplus</t>
  </si>
  <si>
    <t>Decapitalisation of Revenue</t>
  </si>
  <si>
    <t>Airport Dividend</t>
  </si>
  <si>
    <t xml:space="preserve">New Growth </t>
  </si>
  <si>
    <t xml:space="preserve">Note: Key Committed Growth </t>
  </si>
  <si>
    <t xml:space="preserve"> - Homelessness                 £500k </t>
  </si>
  <si>
    <t xml:space="preserve"> - Green Waste Recycling    £328k</t>
  </si>
  <si>
    <t xml:space="preserve"> - Community Committees   £260k</t>
  </si>
  <si>
    <t>Spending Pressures</t>
  </si>
  <si>
    <t>Education SEN - out-of-district placements</t>
  </si>
  <si>
    <t>Contribution to the Insurance Fund</t>
  </si>
  <si>
    <t>Passporting</t>
  </si>
  <si>
    <t>Passporting FSS - Education + 5% on FSS</t>
  </si>
  <si>
    <t>Passporting FSS - Social Services (Projection items in excess of FSS increase)</t>
  </si>
  <si>
    <t>Social Services Function Changes &amp; Budget pressures</t>
  </si>
  <si>
    <t>Efficiency Savings</t>
  </si>
  <si>
    <t>STANDSTILL BUDGET PROJECTION</t>
  </si>
  <si>
    <t>FUNDING ESTIMATE</t>
  </si>
  <si>
    <t>+ 5.5% 2006/07 &amp; + 5.1% 2007/08</t>
  </si>
  <si>
    <t>+ 4.9% 2006/07 &amp; + 4.5% 2007/08</t>
  </si>
  <si>
    <t xml:space="preserve">COUNCIL TAX @ + 3% </t>
  </si>
  <si>
    <t>(on increased taxbase 2005/06)</t>
  </si>
  <si>
    <t>COLLECTION FUND deficit 2004/05 only</t>
  </si>
  <si>
    <t>ASSUMED TOTAL RESOURCES</t>
  </si>
  <si>
    <t>Savings Required to keep within assumed Resources</t>
  </si>
  <si>
    <r>
      <t xml:space="preserve">Base Budget </t>
    </r>
    <r>
      <rPr>
        <sz val="10"/>
        <rFont val="Arial"/>
        <family val="2"/>
      </rPr>
      <t>(04/05 excludes £1m contribution to reserves)</t>
    </r>
  </si>
  <si>
    <r>
      <t xml:space="preserve">Increments </t>
    </r>
    <r>
      <rPr>
        <sz val="10"/>
        <rFont val="Arial"/>
        <family val="2"/>
      </rPr>
      <t>@ 1.2%</t>
    </r>
  </si>
  <si>
    <r>
      <t xml:space="preserve">Use of Specific Grants - </t>
    </r>
    <r>
      <rPr>
        <sz val="10"/>
        <rFont val="Arial"/>
        <family val="2"/>
      </rPr>
      <t>PFI repayment will be made in 2004/05</t>
    </r>
  </si>
  <si>
    <r>
      <t xml:space="preserve">Rent Rebates - </t>
    </r>
    <r>
      <rPr>
        <sz val="10"/>
        <rFont val="Arial"/>
        <family val="2"/>
      </rPr>
      <t>discretionary transfer from HRA</t>
    </r>
  </si>
  <si>
    <r>
      <t>NNDR</t>
    </r>
    <r>
      <rPr>
        <sz val="10"/>
        <rFont val="Arial"/>
        <family val="2"/>
      </rPr>
      <t xml:space="preserve"> </t>
    </r>
  </si>
  <si>
    <r>
      <t>RSG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</si>
</sst>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0.0"/>
    <numFmt numFmtId="167" formatCode="#,##0.000"/>
    <numFmt numFmtId="168" formatCode="#,##0.0"/>
    <numFmt numFmtId="169" formatCode="0_)"/>
    <numFmt numFmtId="170" formatCode="#,##0_);\(#,##0\)"/>
    <numFmt numFmtId="171" formatCode="#,##0;\(#,##0\)"/>
    <numFmt numFmtId="172" formatCode="#,##0.000;\(#,##0.000\)"/>
    <numFmt numFmtId="173" formatCode="#,##0.000;\(#,##0.00\)"/>
    <numFmt numFmtId="174" formatCode="#,##0.00_);\(#,##0.00\)"/>
    <numFmt numFmtId="175" formatCode="#,##0.0_);\(#,##0.0\)"/>
    <numFmt numFmtId="176" formatCode="mm/dd/yy"/>
    <numFmt numFmtId="177" formatCode="0_);\(0\)"/>
    <numFmt numFmtId="178" formatCode="_-* #,##0_-;\-* #,##0_-;_-* &quot;-&quot;??_-;_-@_-"/>
    <numFmt numFmtId="179" formatCode="#,##0.00\ ;[Red]\(#,##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.00_)"/>
    <numFmt numFmtId="191" formatCode="#,##0.00;\(\,##0.00\)"/>
    <numFmt numFmtId="192" formatCode="m/d"/>
    <numFmt numFmtId="193" formatCode="#,##0.00;\(#,##0.00\)"/>
    <numFmt numFmtId="194" formatCode="#,##0.00_-;#,##0.00\-;&quot;&quot;"/>
    <numFmt numFmtId="195" formatCode="#,##0_ ;\-#,##0\ "/>
    <numFmt numFmtId="196" formatCode="&quot;£&quot;#,##0"/>
    <numFmt numFmtId="197" formatCode="&quot;£&quot;#,##0.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_ ;[Red]\-#,##0\ "/>
    <numFmt numFmtId="202" formatCode="_-* #,##0.0_-;\-* #,##0.0_-;_-* &quot;-&quot;??_-;_-@_-"/>
    <numFmt numFmtId="203" formatCode="#,##0;\(#,##0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7.5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9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166" fontId="0" fillId="0" borderId="8" xfId="0" applyNumberFormat="1" applyBorder="1" applyAlignment="1">
      <alignment/>
    </xf>
    <xf numFmtId="0" fontId="0" fillId="2" borderId="8" xfId="0" applyFill="1" applyBorder="1" applyAlignment="1">
      <alignment/>
    </xf>
    <xf numFmtId="164" fontId="0" fillId="2" borderId="8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1" fillId="0" borderId="3" xfId="0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167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5" xfId="0" applyNumberForma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167" fontId="0" fillId="0" borderId="2" xfId="0" applyNumberFormat="1" applyBorder="1" applyAlignment="1">
      <alignment/>
    </xf>
    <xf numFmtId="167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5" xfId="0" applyNumberForma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166" fontId="0" fillId="0" borderId="3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1" fillId="2" borderId="0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168" fontId="0" fillId="0" borderId="5" xfId="0" applyNumberForma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164" fontId="1" fillId="2" borderId="0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1" fillId="2" borderId="2" xfId="0" applyNumberFormat="1" applyFont="1" applyFill="1" applyBorder="1" applyAlignment="1">
      <alignment/>
    </xf>
    <xf numFmtId="168" fontId="0" fillId="0" borderId="4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4" xfId="0" applyFon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164" fontId="0" fillId="0" borderId="1" xfId="0" applyNumberForma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Continuous"/>
    </xf>
    <xf numFmtId="166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ill="1" applyBorder="1" applyAlignment="1">
      <alignment/>
    </xf>
    <xf numFmtId="164" fontId="0" fillId="0" borderId="8" xfId="0" applyNumberFormat="1" applyFill="1" applyBorder="1" applyAlignment="1">
      <alignment/>
    </xf>
    <xf numFmtId="166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166" fontId="0" fillId="0" borderId="8" xfId="0" applyNumberFormat="1" applyFont="1" applyFill="1" applyBorder="1" applyAlignment="1">
      <alignment/>
    </xf>
    <xf numFmtId="165" fontId="0" fillId="0" borderId="8" xfId="0" applyNumberForma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2" borderId="19" xfId="0" applyNumberForma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/>
    </xf>
    <xf numFmtId="166" fontId="0" fillId="2" borderId="8" xfId="0" applyNumberFormat="1" applyFont="1" applyFill="1" applyBorder="1" applyAlignment="1">
      <alignment/>
    </xf>
    <xf numFmtId="166" fontId="0" fillId="2" borderId="19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/>
    </xf>
    <xf numFmtId="164" fontId="1" fillId="0" borderId="11" xfId="0" applyNumberFormat="1" applyFont="1" applyBorder="1" applyAlignment="1">
      <alignment horizontal="centerContinuous"/>
    </xf>
    <xf numFmtId="164" fontId="1" fillId="0" borderId="13" xfId="0" applyNumberFormat="1" applyFont="1" applyBorder="1" applyAlignment="1">
      <alignment horizontal="centerContinuous"/>
    </xf>
    <xf numFmtId="164" fontId="1" fillId="2" borderId="14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2" borderId="9" xfId="0" applyNumberFormat="1" applyFill="1" applyBorder="1" applyAlignment="1">
      <alignment/>
    </xf>
    <xf numFmtId="164" fontId="1" fillId="0" borderId="0" xfId="0" applyNumberFormat="1" applyFont="1" applyAlignment="1">
      <alignment horizontal="center"/>
    </xf>
    <xf numFmtId="166" fontId="0" fillId="0" borderId="19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2" fontId="0" fillId="2" borderId="8" xfId="0" applyNumberFormat="1" applyFill="1" applyBorder="1" applyAlignment="1">
      <alignment/>
    </xf>
    <xf numFmtId="166" fontId="0" fillId="0" borderId="3" xfId="0" applyNumberForma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Fill="1" applyBorder="1" applyAlignment="1">
      <alignment/>
    </xf>
    <xf numFmtId="166" fontId="1" fillId="0" borderId="3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2" borderId="0" xfId="0" applyNumberFormat="1" applyFont="1" applyFill="1" applyBorder="1" applyAlignment="1">
      <alignment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4" fontId="0" fillId="2" borderId="0" xfId="0" applyNumberFormat="1" applyFill="1" applyBorder="1" applyAlignment="1">
      <alignment/>
    </xf>
    <xf numFmtId="0" fontId="0" fillId="0" borderId="7" xfId="0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2" borderId="2" xfId="0" applyFont="1" applyFill="1" applyBorder="1" applyAlignment="1">
      <alignment/>
    </xf>
    <xf numFmtId="2" fontId="0" fillId="0" borderId="2" xfId="0" applyNumberFormat="1" applyBorder="1" applyAlignment="1">
      <alignment/>
    </xf>
    <xf numFmtId="164" fontId="1" fillId="0" borderId="8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4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21">
      <alignment/>
      <protection/>
    </xf>
    <xf numFmtId="3" fontId="1" fillId="0" borderId="10" xfId="21" applyNumberFormat="1" applyFont="1" applyFill="1" applyBorder="1" applyAlignment="1">
      <alignment horizontal="center"/>
      <protection/>
    </xf>
    <xf numFmtId="3" fontId="1" fillId="0" borderId="1" xfId="21" applyNumberFormat="1" applyFont="1" applyFill="1" applyBorder="1" applyAlignment="1">
      <alignment horizontal="center"/>
      <protection/>
    </xf>
    <xf numFmtId="3" fontId="1" fillId="0" borderId="14" xfId="21" applyNumberFormat="1" applyFont="1" applyFill="1" applyBorder="1" applyAlignment="1">
      <alignment horizontal="center"/>
      <protection/>
    </xf>
    <xf numFmtId="0" fontId="0" fillId="0" borderId="2" xfId="21" applyBorder="1">
      <alignment/>
      <protection/>
    </xf>
    <xf numFmtId="3" fontId="0" fillId="0" borderId="0" xfId="21" applyNumberFormat="1" applyFont="1" applyFill="1" applyBorder="1" applyAlignment="1">
      <alignment horizontal="left"/>
      <protection/>
    </xf>
    <xf numFmtId="3" fontId="0" fillId="0" borderId="3" xfId="21" applyNumberFormat="1" applyFont="1" applyFill="1" applyBorder="1" applyAlignment="1">
      <alignment horizontal="left"/>
      <protection/>
    </xf>
    <xf numFmtId="3" fontId="1" fillId="0" borderId="2" xfId="21" applyNumberFormat="1" applyFont="1" applyFill="1" applyBorder="1" applyAlignment="1">
      <alignment horizontal="center"/>
      <protection/>
    </xf>
    <xf numFmtId="3" fontId="1" fillId="0" borderId="0" xfId="21" applyNumberFormat="1" applyFont="1" applyFill="1" applyBorder="1" applyAlignment="1">
      <alignment horizontal="center"/>
      <protection/>
    </xf>
    <xf numFmtId="3" fontId="1" fillId="0" borderId="3" xfId="21" applyNumberFormat="1" applyFont="1" applyFill="1" applyBorder="1" applyAlignment="1">
      <alignment horizontal="center"/>
      <protection/>
    </xf>
    <xf numFmtId="0" fontId="0" fillId="0" borderId="4" xfId="21" applyBorder="1">
      <alignment/>
      <protection/>
    </xf>
    <xf numFmtId="3" fontId="2" fillId="0" borderId="5" xfId="21" applyNumberFormat="1" applyFont="1" applyFill="1" applyBorder="1" applyAlignment="1">
      <alignment horizontal="centerContinuous"/>
      <protection/>
    </xf>
    <xf numFmtId="3" fontId="0" fillId="0" borderId="5" xfId="21" applyNumberFormat="1" applyFont="1" applyFill="1" applyBorder="1" applyAlignment="1">
      <alignment horizontal="centerContinuous"/>
      <protection/>
    </xf>
    <xf numFmtId="3" fontId="0" fillId="0" borderId="6" xfId="21" applyNumberFormat="1" applyFont="1" applyFill="1" applyBorder="1" applyAlignment="1">
      <alignment horizontal="centerContinuous"/>
      <protection/>
    </xf>
    <xf numFmtId="3" fontId="1" fillId="0" borderId="7" xfId="21" applyNumberFormat="1" applyFont="1" applyFill="1" applyBorder="1" applyAlignment="1" quotePrefix="1">
      <alignment horizontal="center"/>
      <protection/>
    </xf>
    <xf numFmtId="3" fontId="2" fillId="0" borderId="0" xfId="21" applyNumberFormat="1" applyFont="1" applyFill="1" applyBorder="1" applyAlignment="1">
      <alignment horizontal="centerContinuous"/>
      <protection/>
    </xf>
    <xf numFmtId="3" fontId="0" fillId="0" borderId="8" xfId="21" applyNumberFormat="1" applyFont="1" applyFill="1" applyBorder="1" applyAlignment="1" quotePrefix="1">
      <alignment horizontal="center"/>
      <protection/>
    </xf>
    <xf numFmtId="0" fontId="0" fillId="0" borderId="0" xfId="21" applyBorder="1">
      <alignment/>
      <protection/>
    </xf>
    <xf numFmtId="3" fontId="2" fillId="0" borderId="0" xfId="21" applyNumberFormat="1" applyFont="1" applyFill="1" applyBorder="1" applyAlignment="1">
      <alignment horizontal="left"/>
      <protection/>
    </xf>
    <xf numFmtId="3" fontId="1" fillId="0" borderId="8" xfId="21" applyNumberFormat="1" applyFont="1" applyFill="1" applyBorder="1" applyAlignment="1">
      <alignment/>
      <protection/>
    </xf>
    <xf numFmtId="3" fontId="0" fillId="0" borderId="0" xfId="21" applyNumberFormat="1" applyFont="1" applyFill="1" applyBorder="1">
      <alignment/>
      <protection/>
    </xf>
    <xf numFmtId="3" fontId="1" fillId="0" borderId="0" xfId="21" applyNumberFormat="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/>
      <protection/>
    </xf>
    <xf numFmtId="3" fontId="0" fillId="0" borderId="8" xfId="21" applyNumberFormat="1" applyFont="1" applyFill="1" applyBorder="1" applyAlignment="1">
      <alignment/>
      <protection/>
    </xf>
    <xf numFmtId="3" fontId="0" fillId="0" borderId="8" xfId="21" applyNumberFormat="1" applyFont="1" applyFill="1" applyBorder="1">
      <alignment/>
      <protection/>
    </xf>
    <xf numFmtId="3" fontId="2" fillId="0" borderId="0" xfId="21" applyNumberFormat="1" applyFont="1" applyFill="1" applyBorder="1">
      <alignment/>
      <protection/>
    </xf>
    <xf numFmtId="3" fontId="0" fillId="0" borderId="8" xfId="21" applyNumberFormat="1" applyFont="1" applyFill="1" applyBorder="1" applyAlignment="1">
      <alignment horizontal="right"/>
      <protection/>
    </xf>
    <xf numFmtId="0" fontId="0" fillId="0" borderId="0" xfId="21" applyFont="1" applyFill="1" applyBorder="1">
      <alignment/>
      <protection/>
    </xf>
    <xf numFmtId="3" fontId="1" fillId="0" borderId="0" xfId="21" applyNumberFormat="1" applyFont="1" applyFill="1" applyBorder="1" applyAlignment="1" quotePrefix="1">
      <alignment horizontal="left"/>
      <protection/>
    </xf>
    <xf numFmtId="3" fontId="0" fillId="0" borderId="0" xfId="21" applyNumberFormat="1" applyFont="1" applyFill="1" applyBorder="1" applyAlignment="1">
      <alignment horizontal="left" wrapText="1"/>
      <protection/>
    </xf>
    <xf numFmtId="3" fontId="0" fillId="0" borderId="0" xfId="21" applyNumberFormat="1" applyFont="1" applyFill="1" applyBorder="1" applyAlignment="1">
      <alignment horizontal="center"/>
      <protection/>
    </xf>
    <xf numFmtId="0" fontId="0" fillId="0" borderId="0" xfId="21" applyBorder="1" applyAlignment="1">
      <alignment wrapText="1"/>
      <protection/>
    </xf>
    <xf numFmtId="3" fontId="1" fillId="0" borderId="0" xfId="21" applyNumberFormat="1" applyFont="1" applyFill="1" applyBorder="1" applyAlignment="1">
      <alignment horizontal="left" wrapText="1"/>
      <protection/>
    </xf>
    <xf numFmtId="3" fontId="6" fillId="0" borderId="0" xfId="21" applyNumberFormat="1" applyFont="1" applyFill="1" applyBorder="1" applyAlignment="1" quotePrefix="1">
      <alignment horizontal="left" wrapText="1"/>
      <protection/>
    </xf>
    <xf numFmtId="3" fontId="1" fillId="0" borderId="0" xfId="21" applyNumberFormat="1" applyFont="1" applyFill="1" applyBorder="1" applyAlignment="1">
      <alignment/>
      <protection/>
    </xf>
    <xf numFmtId="3" fontId="0" fillId="0" borderId="0" xfId="21" applyNumberFormat="1" applyFont="1" applyFill="1" applyBorder="1" applyAlignment="1">
      <alignment wrapText="1"/>
      <protection/>
    </xf>
    <xf numFmtId="0" fontId="1" fillId="0" borderId="0" xfId="21" applyFont="1" applyFill="1" applyBorder="1">
      <alignment/>
      <protection/>
    </xf>
    <xf numFmtId="3" fontId="0" fillId="0" borderId="0" xfId="21" applyNumberFormat="1" applyFont="1" applyFill="1" applyBorder="1" applyAlignment="1" quotePrefix="1">
      <alignment/>
      <protection/>
    </xf>
    <xf numFmtId="3" fontId="0" fillId="0" borderId="0" xfId="21" applyNumberFormat="1" applyFont="1" applyFill="1" applyBorder="1" applyAlignment="1" quotePrefix="1">
      <alignment horizontal="center"/>
      <protection/>
    </xf>
    <xf numFmtId="3" fontId="7" fillId="0" borderId="0" xfId="21" applyNumberFormat="1" applyFont="1" applyFill="1" applyBorder="1" applyAlignment="1">
      <alignment/>
      <protection/>
    </xf>
    <xf numFmtId="3" fontId="1" fillId="0" borderId="7" xfId="21" applyNumberFormat="1" applyFont="1" applyFill="1" applyBorder="1" applyAlignment="1">
      <alignment/>
      <protection/>
    </xf>
    <xf numFmtId="3" fontId="1" fillId="0" borderId="8" xfId="21" applyNumberFormat="1" applyFont="1" applyFill="1" applyBorder="1" applyAlignment="1">
      <alignment horizontal="center"/>
      <protection/>
    </xf>
    <xf numFmtId="3" fontId="0" fillId="0" borderId="20" xfId="21" applyNumberFormat="1" applyFont="1" applyFill="1" applyBorder="1" applyAlignment="1">
      <alignment/>
      <protection/>
    </xf>
    <xf numFmtId="0" fontId="0" fillId="0" borderId="8" xfId="21" applyBorder="1">
      <alignment/>
      <protection/>
    </xf>
    <xf numFmtId="3" fontId="1" fillId="0" borderId="18" xfId="21" applyNumberFormat="1" applyFont="1" applyFill="1" applyBorder="1" applyAlignment="1">
      <alignment/>
      <protection/>
    </xf>
    <xf numFmtId="3" fontId="1" fillId="0" borderId="18" xfId="21" applyNumberFormat="1" applyFont="1" applyFill="1" applyBorder="1">
      <alignment/>
      <protection/>
    </xf>
    <xf numFmtId="0" fontId="0" fillId="0" borderId="5" xfId="21" applyBorder="1">
      <alignment/>
      <protection/>
    </xf>
    <xf numFmtId="0" fontId="1" fillId="0" borderId="5" xfId="21" applyFont="1" applyFill="1" applyBorder="1">
      <alignment/>
      <protection/>
    </xf>
    <xf numFmtId="3" fontId="0" fillId="0" borderId="5" xfId="21" applyNumberFormat="1" applyFont="1" applyFill="1" applyBorder="1" applyAlignment="1">
      <alignment/>
      <protection/>
    </xf>
    <xf numFmtId="0" fontId="0" fillId="0" borderId="5" xfId="2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506ProvRSG - RptCabinet141204 - Ap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0">
      <selection activeCell="D38" sqref="D38"/>
    </sheetView>
  </sheetViews>
  <sheetFormatPr defaultColWidth="9.140625" defaultRowHeight="12.75"/>
  <cols>
    <col min="1" max="1" width="36.57421875" style="0" customWidth="1"/>
    <col min="2" max="2" width="12.57421875" style="56" bestFit="1" customWidth="1"/>
    <col min="3" max="3" width="10.28125" style="56" bestFit="1" customWidth="1"/>
    <col min="4" max="4" width="12.57421875" style="56" bestFit="1" customWidth="1"/>
    <col min="5" max="5" width="10.421875" style="0" customWidth="1"/>
    <col min="6" max="6" width="9.8515625" style="0" customWidth="1"/>
    <col min="7" max="7" width="9.7109375" style="0" customWidth="1"/>
  </cols>
  <sheetData>
    <row r="1" spans="1:7" s="4" customFormat="1" ht="12.75">
      <c r="A1" s="3" t="s">
        <v>184</v>
      </c>
      <c r="B1" s="139"/>
      <c r="C1" s="139"/>
      <c r="D1" s="139"/>
      <c r="E1" s="3"/>
      <c r="F1" s="3"/>
      <c r="G1" s="3"/>
    </row>
    <row r="2" spans="1:7" s="4" customFormat="1" ht="12.75">
      <c r="A2" s="3"/>
      <c r="B2" s="139"/>
      <c r="C2" s="139"/>
      <c r="D2" s="139"/>
      <c r="E2" s="3"/>
      <c r="F2" s="3"/>
      <c r="G2" s="3"/>
    </row>
    <row r="3" spans="1:7" s="4" customFormat="1" ht="12.75">
      <c r="A3" s="3" t="s">
        <v>0</v>
      </c>
      <c r="B3" s="139"/>
      <c r="C3" s="139"/>
      <c r="D3" s="139"/>
      <c r="E3" s="3"/>
      <c r="F3" s="3"/>
      <c r="G3" s="3"/>
    </row>
    <row r="4" spans="1:7" s="4" customFormat="1" ht="12.75">
      <c r="A4" s="3"/>
      <c r="B4" s="139"/>
      <c r="C4" s="139"/>
      <c r="D4" s="139"/>
      <c r="E4" s="3"/>
      <c r="F4" s="3"/>
      <c r="G4" s="3"/>
    </row>
    <row r="5" spans="1:7" s="4" customFormat="1" ht="12.75">
      <c r="A5" s="3" t="s">
        <v>1</v>
      </c>
      <c r="B5" s="139"/>
      <c r="C5" s="139"/>
      <c r="D5" s="139"/>
      <c r="E5" s="3"/>
      <c r="F5" s="3"/>
      <c r="G5" s="3"/>
    </row>
    <row r="6" spans="2:4" s="4" customFormat="1" ht="13.5" thickBot="1">
      <c r="B6" s="140"/>
      <c r="C6" s="140"/>
      <c r="D6" s="140"/>
    </row>
    <row r="7" spans="1:7" s="4" customFormat="1" ht="13.5" thickBot="1">
      <c r="A7" s="17"/>
      <c r="B7" s="141" t="s">
        <v>185</v>
      </c>
      <c r="C7" s="142"/>
      <c r="D7" s="143"/>
      <c r="E7" s="116" t="s">
        <v>186</v>
      </c>
      <c r="F7" s="116"/>
      <c r="G7" s="116"/>
    </row>
    <row r="8" spans="1:7" s="4" customFormat="1" ht="12.75">
      <c r="A8" s="18"/>
      <c r="B8" s="144" t="s">
        <v>132</v>
      </c>
      <c r="C8" s="144" t="s">
        <v>133</v>
      </c>
      <c r="D8" s="171" t="s">
        <v>187</v>
      </c>
      <c r="E8" s="21" t="s">
        <v>127</v>
      </c>
      <c r="F8" s="133" t="s">
        <v>129</v>
      </c>
      <c r="G8" s="132" t="s">
        <v>159</v>
      </c>
    </row>
    <row r="9" spans="1:7" s="4" customFormat="1" ht="12.75">
      <c r="A9" s="18"/>
      <c r="B9" s="144" t="s">
        <v>62</v>
      </c>
      <c r="C9" s="144" t="s">
        <v>127</v>
      </c>
      <c r="D9" s="145" t="s">
        <v>3</v>
      </c>
      <c r="E9" s="21" t="s">
        <v>128</v>
      </c>
      <c r="F9" s="133" t="s">
        <v>160</v>
      </c>
      <c r="G9" s="21" t="s">
        <v>62</v>
      </c>
    </row>
    <row r="10" spans="1:7" s="4" customFormat="1" ht="13.5" thickBot="1">
      <c r="A10" s="23"/>
      <c r="B10" s="146"/>
      <c r="C10" s="146" t="s">
        <v>128</v>
      </c>
      <c r="D10" s="147" t="s">
        <v>63</v>
      </c>
      <c r="E10" s="25"/>
      <c r="F10" s="134"/>
      <c r="G10" s="25"/>
    </row>
    <row r="11" spans="1:7" s="4" customFormat="1" ht="12.75">
      <c r="A11" s="18"/>
      <c r="B11" s="144" t="s">
        <v>5</v>
      </c>
      <c r="C11" s="144" t="s">
        <v>5</v>
      </c>
      <c r="D11" s="145" t="s">
        <v>5</v>
      </c>
      <c r="E11" s="21" t="s">
        <v>6</v>
      </c>
      <c r="F11" s="125" t="s">
        <v>6</v>
      </c>
      <c r="G11" s="21" t="s">
        <v>6</v>
      </c>
    </row>
    <row r="12" spans="1:7" ht="12.75">
      <c r="A12" s="19"/>
      <c r="B12" s="27"/>
      <c r="C12" s="27"/>
      <c r="D12" s="30"/>
      <c r="E12" s="19"/>
      <c r="F12" s="29"/>
      <c r="G12" s="19"/>
    </row>
    <row r="13" spans="1:7" s="4" customFormat="1" ht="12.75">
      <c r="A13" s="18" t="s">
        <v>134</v>
      </c>
      <c r="B13" s="32">
        <v>73.836</v>
      </c>
      <c r="C13" s="32">
        <v>75.153</v>
      </c>
      <c r="D13" s="126">
        <v>79.577</v>
      </c>
      <c r="E13" s="34">
        <f>(C13-B13)/B13*100</f>
        <v>1.7836827563790119</v>
      </c>
      <c r="F13" s="135">
        <f>(D13-C13)/C13*100</f>
        <v>5.8866578845821085</v>
      </c>
      <c r="G13" s="34">
        <f>(D13-B13)/B13*100</f>
        <v>7.775339942575438</v>
      </c>
    </row>
    <row r="14" spans="1:7" ht="12.75">
      <c r="A14" s="19"/>
      <c r="B14" s="27"/>
      <c r="C14" s="27"/>
      <c r="D14" s="30"/>
      <c r="E14" s="27"/>
      <c r="F14" s="30"/>
      <c r="G14" s="28"/>
    </row>
    <row r="15" spans="1:7" s="122" customFormat="1" ht="12.75">
      <c r="A15" s="119" t="s">
        <v>135</v>
      </c>
      <c r="B15" s="120"/>
      <c r="C15" s="120"/>
      <c r="D15" s="30"/>
      <c r="E15" s="120"/>
      <c r="F15" s="30"/>
      <c r="G15" s="121"/>
    </row>
    <row r="16" spans="1:7" s="122" customFormat="1" ht="12.75">
      <c r="A16" s="119"/>
      <c r="B16" s="120"/>
      <c r="C16" s="120"/>
      <c r="D16" s="30"/>
      <c r="E16" s="120"/>
      <c r="F16" s="30"/>
      <c r="G16" s="121"/>
    </row>
    <row r="17" spans="1:7" s="122" customFormat="1" ht="12.75">
      <c r="A17" s="119" t="s">
        <v>16</v>
      </c>
      <c r="B17" s="120">
        <v>13.261</v>
      </c>
      <c r="C17" s="120">
        <v>14.279</v>
      </c>
      <c r="D17" s="30">
        <v>15.406</v>
      </c>
      <c r="E17" s="117">
        <f>(C17-B17)/B17*100</f>
        <v>7.676645803483906</v>
      </c>
      <c r="F17" s="136">
        <f>(D17-C17)/C17*100</f>
        <v>7.89270957349955</v>
      </c>
      <c r="G17" s="117">
        <f>(D17-B17)/B17*100</f>
        <v>16.17525073523868</v>
      </c>
    </row>
    <row r="18" spans="1:7" s="122" customFormat="1" ht="12.75">
      <c r="A18" s="119" t="s">
        <v>136</v>
      </c>
      <c r="B18" s="120">
        <v>60.575</v>
      </c>
      <c r="C18" s="120">
        <v>60.874</v>
      </c>
      <c r="D18" s="30">
        <v>64.171</v>
      </c>
      <c r="E18" s="117">
        <f>(C18-B18)/B18*100</f>
        <v>0.4936029715229046</v>
      </c>
      <c r="F18" s="136">
        <f>(D18-C18)/C18*100</f>
        <v>5.416105398035293</v>
      </c>
      <c r="G18" s="117">
        <f>(D18-B18)/B18*100</f>
        <v>5.936442426743712</v>
      </c>
    </row>
    <row r="19" spans="1:7" s="122" customFormat="1" ht="12.75">
      <c r="A19" s="119"/>
      <c r="B19" s="120"/>
      <c r="C19" s="120"/>
      <c r="D19" s="30"/>
      <c r="E19" s="120"/>
      <c r="F19" s="30"/>
      <c r="G19" s="121"/>
    </row>
    <row r="20" spans="1:7" ht="12.75">
      <c r="A20" s="19"/>
      <c r="B20" s="27"/>
      <c r="C20" s="27"/>
      <c r="D20" s="30"/>
      <c r="E20" s="27"/>
      <c r="F20" s="30"/>
      <c r="G20" s="28"/>
    </row>
    <row r="21" spans="1:7" s="4" customFormat="1" ht="12.75">
      <c r="A21" s="18" t="s">
        <v>144</v>
      </c>
      <c r="B21" s="32">
        <v>55.217</v>
      </c>
      <c r="C21" s="32">
        <v>56.534</v>
      </c>
      <c r="D21" s="126">
        <v>60.059</v>
      </c>
      <c r="E21" s="34">
        <f>(C21-B21)/B21*100</f>
        <v>2.3851350127678073</v>
      </c>
      <c r="F21" s="135">
        <f>(D21-C21)/C21*100</f>
        <v>6.2351859058265795</v>
      </c>
      <c r="G21" s="34">
        <f>(D21-B21)/B21*100</f>
        <v>8.76903852074542</v>
      </c>
    </row>
    <row r="22" spans="1:7" ht="12.75">
      <c r="A22" s="19"/>
      <c r="B22" s="27"/>
      <c r="C22" s="27"/>
      <c r="D22" s="30"/>
      <c r="E22" s="27"/>
      <c r="F22" s="30"/>
      <c r="G22" s="28"/>
    </row>
    <row r="23" spans="1:7" s="122" customFormat="1" ht="12.75">
      <c r="A23" s="119" t="s">
        <v>150</v>
      </c>
      <c r="B23" s="120"/>
      <c r="C23" s="120"/>
      <c r="D23" s="30"/>
      <c r="E23" s="120"/>
      <c r="F23" s="30"/>
      <c r="G23" s="121"/>
    </row>
    <row r="24" spans="1:7" s="122" customFormat="1" ht="12.75">
      <c r="A24" s="119"/>
      <c r="B24" s="120"/>
      <c r="C24" s="120"/>
      <c r="D24" s="30"/>
      <c r="E24" s="120"/>
      <c r="F24" s="30"/>
      <c r="G24" s="121"/>
    </row>
    <row r="25" spans="1:7" s="122" customFormat="1" ht="12.75">
      <c r="A25" s="119" t="s">
        <v>7</v>
      </c>
      <c r="B25" s="120">
        <v>26.956</v>
      </c>
      <c r="C25" s="120">
        <v>27.255</v>
      </c>
      <c r="D25" s="30">
        <v>26.653</v>
      </c>
      <c r="E25" s="117">
        <f aca="true" t="shared" si="0" ref="E25:F30">(C25-B25)/B25*100</f>
        <v>1.1092150170648445</v>
      </c>
      <c r="F25" s="136">
        <f t="shared" si="0"/>
        <v>-2.2087690332049177</v>
      </c>
      <c r="G25" s="117">
        <f aca="true" t="shared" si="1" ref="G25:G30">(D25-B25)/B25*100</f>
        <v>-1.1240540139486601</v>
      </c>
    </row>
    <row r="26" spans="1:7" s="122" customFormat="1" ht="12.75">
      <c r="A26" s="119" t="s">
        <v>8</v>
      </c>
      <c r="B26" s="129">
        <v>15</v>
      </c>
      <c r="C26" s="129">
        <v>15</v>
      </c>
      <c r="D26" s="130">
        <v>18</v>
      </c>
      <c r="E26" s="151">
        <f t="shared" si="0"/>
        <v>0</v>
      </c>
      <c r="F26" s="137">
        <f t="shared" si="0"/>
        <v>20</v>
      </c>
      <c r="G26" s="151">
        <f t="shared" si="1"/>
        <v>20</v>
      </c>
    </row>
    <row r="27" spans="1:7" s="122" customFormat="1" ht="12.75">
      <c r="A27" s="119" t="s">
        <v>145</v>
      </c>
      <c r="B27" s="177">
        <f>B25+B26</f>
        <v>41.956</v>
      </c>
      <c r="C27" s="177">
        <f>C25+C26</f>
        <v>42.254999999999995</v>
      </c>
      <c r="D27" s="126">
        <f>D25+D26</f>
        <v>44.653</v>
      </c>
      <c r="E27" s="34">
        <f t="shared" si="0"/>
        <v>0.7126513490323014</v>
      </c>
      <c r="F27" s="135">
        <f t="shared" si="0"/>
        <v>5.6750680392853</v>
      </c>
      <c r="G27" s="34">
        <f t="shared" si="1"/>
        <v>6.4281628372580695</v>
      </c>
    </row>
    <row r="28" spans="1:7" s="122" customFormat="1" ht="12.75">
      <c r="A28" s="119" t="s">
        <v>16</v>
      </c>
      <c r="B28" s="120">
        <v>13.261</v>
      </c>
      <c r="C28" s="120">
        <v>14.279</v>
      </c>
      <c r="D28" s="30">
        <v>15.406</v>
      </c>
      <c r="E28" s="117">
        <f t="shared" si="0"/>
        <v>7.676645803483906</v>
      </c>
      <c r="F28" s="136">
        <f t="shared" si="0"/>
        <v>7.89270957349955</v>
      </c>
      <c r="G28" s="117">
        <f t="shared" si="1"/>
        <v>16.17525073523868</v>
      </c>
    </row>
    <row r="29" spans="1:7" s="122" customFormat="1" ht="12.75">
      <c r="A29" s="119" t="s">
        <v>9</v>
      </c>
      <c r="B29" s="129">
        <v>0</v>
      </c>
      <c r="C29" s="129">
        <v>0</v>
      </c>
      <c r="D29" s="130">
        <v>0</v>
      </c>
      <c r="E29" s="151" t="e">
        <f t="shared" si="0"/>
        <v>#DIV/0!</v>
      </c>
      <c r="F29" s="137" t="e">
        <f t="shared" si="0"/>
        <v>#DIV/0!</v>
      </c>
      <c r="G29" s="151" t="e">
        <f t="shared" si="1"/>
        <v>#DIV/0!</v>
      </c>
    </row>
    <row r="30" spans="1:7" s="122" customFormat="1" ht="12.75">
      <c r="A30" s="119"/>
      <c r="B30" s="120">
        <f>SUM(B27:B29)</f>
        <v>55.217</v>
      </c>
      <c r="C30" s="120">
        <f>SUM(C27:C29)</f>
        <v>56.53399999999999</v>
      </c>
      <c r="D30" s="30">
        <f>SUM(D27:D29)</f>
        <v>60.059</v>
      </c>
      <c r="E30" s="117">
        <f t="shared" si="0"/>
        <v>2.3851350127677944</v>
      </c>
      <c r="F30" s="136">
        <f t="shared" si="0"/>
        <v>6.235185905826593</v>
      </c>
      <c r="G30" s="117">
        <f t="shared" si="1"/>
        <v>8.76903852074542</v>
      </c>
    </row>
    <row r="31" spans="1:7" s="122" customFormat="1" ht="12.75">
      <c r="A31" s="119"/>
      <c r="B31" s="120"/>
      <c r="C31" s="120"/>
      <c r="D31" s="30"/>
      <c r="E31" s="119"/>
      <c r="F31" s="29"/>
      <c r="G31" s="121"/>
    </row>
    <row r="32" spans="1:7" s="122" customFormat="1" ht="12.75">
      <c r="A32" s="119" t="s">
        <v>151</v>
      </c>
      <c r="B32" s="124">
        <v>0.741</v>
      </c>
      <c r="C32" s="124">
        <v>0.752</v>
      </c>
      <c r="D32" s="31">
        <v>0.755</v>
      </c>
      <c r="E32" s="123"/>
      <c r="F32" s="136"/>
      <c r="G32" s="123"/>
    </row>
    <row r="33" spans="1:7" ht="12.75">
      <c r="A33" s="19"/>
      <c r="B33" s="27"/>
      <c r="C33" s="27"/>
      <c r="D33" s="30"/>
      <c r="E33" s="19"/>
      <c r="F33" s="29"/>
      <c r="G33" s="28"/>
    </row>
    <row r="34" spans="1:7" s="4" customFormat="1" ht="12.75">
      <c r="A34" s="18" t="s">
        <v>146</v>
      </c>
      <c r="B34" s="32">
        <v>18.619</v>
      </c>
      <c r="C34" s="32">
        <v>18.619</v>
      </c>
      <c r="D34" s="126">
        <v>19.517</v>
      </c>
      <c r="E34" s="34">
        <f>(C34-B34)/B34*100</f>
        <v>0</v>
      </c>
      <c r="F34" s="135">
        <f>(D34-C34)/C34*100</f>
        <v>4.823030237928996</v>
      </c>
      <c r="G34" s="34">
        <f>(D34-B34)/B34*100</f>
        <v>4.823030237928996</v>
      </c>
    </row>
    <row r="35" spans="1:7" s="4" customFormat="1" ht="12.75">
      <c r="A35" s="18"/>
      <c r="B35" s="32"/>
      <c r="C35" s="32"/>
      <c r="D35" s="126"/>
      <c r="E35" s="34"/>
      <c r="F35" s="135"/>
      <c r="G35" s="34"/>
    </row>
    <row r="36" spans="1:7" ht="12.75">
      <c r="A36" s="19" t="s">
        <v>10</v>
      </c>
      <c r="B36" s="27"/>
      <c r="C36" s="27"/>
      <c r="D36" s="30"/>
      <c r="E36" s="19"/>
      <c r="F36" s="29"/>
      <c r="G36" s="28"/>
    </row>
    <row r="37" spans="1:7" ht="12.75">
      <c r="A37" s="19" t="s">
        <v>130</v>
      </c>
      <c r="B37" s="152">
        <v>929.46</v>
      </c>
      <c r="C37" s="152">
        <v>929.46</v>
      </c>
      <c r="D37" s="153">
        <v>965.23</v>
      </c>
      <c r="E37" s="117">
        <f>(C37-B37)/B37*100</f>
        <v>0</v>
      </c>
      <c r="F37" s="136">
        <f>(D37-C37)/C37*100</f>
        <v>3.84847115529447</v>
      </c>
      <c r="G37" s="117">
        <f>(D37-B37)/B37*100</f>
        <v>3.84847115529447</v>
      </c>
    </row>
    <row r="38" spans="1:7" ht="12.75">
      <c r="A38" s="19" t="s">
        <v>131</v>
      </c>
      <c r="B38" s="152">
        <v>1061.46</v>
      </c>
      <c r="C38" s="152">
        <v>1061.46</v>
      </c>
      <c r="D38" s="153">
        <v>1099.51</v>
      </c>
      <c r="E38" s="117">
        <f>(C38-B38)/B38*100</f>
        <v>0</v>
      </c>
      <c r="F38" s="136">
        <f>(D38-C38)/C38*100</f>
        <v>3.5846852448514266</v>
      </c>
      <c r="G38" s="117">
        <f>(D38-B38)/B38*100</f>
        <v>3.5846852448514266</v>
      </c>
    </row>
    <row r="39" spans="1:7" ht="12.75">
      <c r="A39" s="19"/>
      <c r="B39" s="27"/>
      <c r="C39" s="27"/>
      <c r="D39" s="30"/>
      <c r="E39" s="118"/>
      <c r="F39" s="138"/>
      <c r="G39" s="117"/>
    </row>
    <row r="40" spans="1:7" ht="12.75">
      <c r="A40" s="19" t="s">
        <v>11</v>
      </c>
      <c r="B40" s="22">
        <v>17541000</v>
      </c>
      <c r="C40" s="22">
        <v>17541000</v>
      </c>
      <c r="D40" s="127">
        <v>17751000</v>
      </c>
      <c r="E40" s="117">
        <f>(C40-B40)/B40*100</f>
        <v>0</v>
      </c>
      <c r="F40" s="136">
        <f>(D40-C40)/C40*100</f>
        <v>1.1971951428082777</v>
      </c>
      <c r="G40" s="117">
        <f>(D40-B40)/B40*100</f>
        <v>1.1971951428082777</v>
      </c>
    </row>
    <row r="41" spans="1:7" ht="13.5" thickBot="1">
      <c r="A41" s="20"/>
      <c r="B41" s="148"/>
      <c r="C41" s="148"/>
      <c r="D41" s="149"/>
      <c r="E41" s="20"/>
      <c r="F41" s="128"/>
      <c r="G41" s="20"/>
    </row>
    <row r="44" ht="12.75">
      <c r="A44" s="4"/>
    </row>
    <row r="45" ht="12.75">
      <c r="C45" s="150"/>
    </row>
    <row r="52" spans="2:4" s="4" customFormat="1" ht="12.75">
      <c r="B52" s="140"/>
      <c r="C52" s="140"/>
      <c r="D52" s="140"/>
    </row>
    <row r="54" ht="12.75">
      <c r="A54" t="s">
        <v>13</v>
      </c>
    </row>
  </sheetData>
  <printOptions horizontalCentered="1" vertic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9" r:id="rId1"/>
  <headerFooter alignWithMargins="0">
    <oddHeader>&amp;R&amp;"Arial,Bold"&amp;12&amp;UAppendix A</oddHeader>
    <oddFooter>&amp;L&amp;"Arial,Bold"&amp;12&amp;UAppendix 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36">
      <selection activeCell="I64" sqref="I64"/>
    </sheetView>
  </sheetViews>
  <sheetFormatPr defaultColWidth="9.140625" defaultRowHeight="12.75"/>
  <cols>
    <col min="1" max="1" width="22.00390625" style="0" bestFit="1" customWidth="1"/>
    <col min="2" max="2" width="10.8515625" style="0" bestFit="1" customWidth="1"/>
    <col min="3" max="3" width="11.28125" style="0" customWidth="1"/>
    <col min="4" max="4" width="12.57421875" style="0" customWidth="1"/>
    <col min="5" max="5" width="11.8515625" style="0" customWidth="1"/>
    <col min="6" max="6" width="3.57421875" style="0" bestFit="1" customWidth="1"/>
    <col min="7" max="7" width="11.57421875" style="0" customWidth="1"/>
    <col min="8" max="8" width="10.8515625" style="0" bestFit="1" customWidth="1"/>
    <col min="9" max="9" width="11.140625" style="0" bestFit="1" customWidth="1"/>
    <col min="10" max="10" width="11.140625" style="0" customWidth="1"/>
    <col min="11" max="11" width="9.7109375" style="0" customWidth="1"/>
  </cols>
  <sheetData>
    <row r="1" spans="1:11" ht="12.75">
      <c r="A1" s="3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182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3.5" thickBot="1"/>
    <row r="5" spans="1:11" ht="13.5" thickBot="1">
      <c r="A5" s="36"/>
      <c r="B5" s="42" t="s">
        <v>1</v>
      </c>
      <c r="C5" s="43"/>
      <c r="D5" s="43"/>
      <c r="E5" s="44"/>
      <c r="F5" s="37"/>
      <c r="G5" s="42" t="s">
        <v>27</v>
      </c>
      <c r="H5" s="43"/>
      <c r="I5" s="43"/>
      <c r="J5" s="43"/>
      <c r="K5" s="44"/>
    </row>
    <row r="6" spans="1:11" ht="12.75">
      <c r="A6" s="10"/>
      <c r="B6" s="10"/>
      <c r="C6" s="11"/>
      <c r="D6" s="11"/>
      <c r="E6" s="12"/>
      <c r="F6" s="11"/>
      <c r="G6" s="36"/>
      <c r="H6" s="37"/>
      <c r="I6" s="37"/>
      <c r="J6" s="37"/>
      <c r="K6" s="69"/>
    </row>
    <row r="7" spans="1:11" ht="12.75">
      <c r="A7" s="10"/>
      <c r="B7" s="39" t="s">
        <v>149</v>
      </c>
      <c r="C7" s="8" t="s">
        <v>149</v>
      </c>
      <c r="D7" s="8" t="s">
        <v>187</v>
      </c>
      <c r="E7" s="9" t="s">
        <v>17</v>
      </c>
      <c r="F7" s="11"/>
      <c r="G7" s="39" t="s">
        <v>149</v>
      </c>
      <c r="H7" s="8" t="s">
        <v>149</v>
      </c>
      <c r="I7" s="8" t="s">
        <v>187</v>
      </c>
      <c r="J7" s="156" t="s">
        <v>188</v>
      </c>
      <c r="K7" s="157"/>
    </row>
    <row r="8" spans="1:11" ht="12.75">
      <c r="A8" s="7" t="s">
        <v>18</v>
      </c>
      <c r="B8" s="39" t="s">
        <v>2</v>
      </c>
      <c r="C8" s="8" t="s">
        <v>2</v>
      </c>
      <c r="D8" s="8" t="s">
        <v>63</v>
      </c>
      <c r="E8" s="9"/>
      <c r="F8" s="11"/>
      <c r="G8" s="39" t="s">
        <v>2</v>
      </c>
      <c r="H8" s="8" t="s">
        <v>2</v>
      </c>
      <c r="I8" s="8" t="s">
        <v>63</v>
      </c>
      <c r="J8" s="8"/>
      <c r="K8" s="9"/>
    </row>
    <row r="9" spans="1:11" ht="13.5" thickBot="1">
      <c r="A9" s="14"/>
      <c r="B9" s="40"/>
      <c r="C9" s="24" t="s">
        <v>14</v>
      </c>
      <c r="D9" s="24"/>
      <c r="E9" s="41"/>
      <c r="F9" s="15"/>
      <c r="G9" s="40"/>
      <c r="H9" s="24" t="s">
        <v>14</v>
      </c>
      <c r="I9" s="24"/>
      <c r="J9" s="24"/>
      <c r="K9" s="41"/>
    </row>
    <row r="10" spans="1:11" ht="12.75">
      <c r="A10" s="36"/>
      <c r="B10" s="76" t="s">
        <v>4</v>
      </c>
      <c r="C10" s="6" t="s">
        <v>4</v>
      </c>
      <c r="D10" s="6" t="s">
        <v>4</v>
      </c>
      <c r="E10" s="64" t="s">
        <v>6</v>
      </c>
      <c r="F10" s="37"/>
      <c r="G10" s="76" t="s">
        <v>12</v>
      </c>
      <c r="H10" s="6" t="s">
        <v>12</v>
      </c>
      <c r="I10" s="6" t="s">
        <v>12</v>
      </c>
      <c r="J10" s="6" t="s">
        <v>12</v>
      </c>
      <c r="K10" s="64" t="s">
        <v>6</v>
      </c>
    </row>
    <row r="11" spans="1:11" ht="12.75">
      <c r="A11" s="10"/>
      <c r="B11" s="10"/>
      <c r="C11" s="11"/>
      <c r="D11" s="11"/>
      <c r="E11" s="12"/>
      <c r="F11" s="11"/>
      <c r="G11" s="10"/>
      <c r="H11" s="11"/>
      <c r="I11" s="11"/>
      <c r="J11" s="11"/>
      <c r="K11" s="12"/>
    </row>
    <row r="12" spans="1:11" ht="12.75">
      <c r="A12" s="10"/>
      <c r="B12" s="10"/>
      <c r="C12" s="11"/>
      <c r="D12" s="11"/>
      <c r="E12" s="12"/>
      <c r="F12" s="11"/>
      <c r="G12" s="10"/>
      <c r="H12" s="11"/>
      <c r="I12" s="11"/>
      <c r="J12" s="11"/>
      <c r="K12" s="12"/>
    </row>
    <row r="13" spans="1:11" ht="12.75">
      <c r="A13" s="10" t="s">
        <v>19</v>
      </c>
      <c r="B13" s="10">
        <v>26.402</v>
      </c>
      <c r="C13" s="26">
        <v>26.38</v>
      </c>
      <c r="D13" s="26">
        <v>27.87</v>
      </c>
      <c r="E13" s="154">
        <f>(D13-C13)/C13*100</f>
        <v>5.64821834723276</v>
      </c>
      <c r="F13" s="11"/>
      <c r="G13" s="10">
        <v>120.045</v>
      </c>
      <c r="H13" s="66">
        <v>119.019</v>
      </c>
      <c r="I13" s="66">
        <v>124.423</v>
      </c>
      <c r="J13" s="66">
        <f>I13-H13</f>
        <v>5.403999999999996</v>
      </c>
      <c r="K13" s="70">
        <f>J13/H13*100</f>
        <v>4.540451524546498</v>
      </c>
    </row>
    <row r="14" spans="1:11" ht="12.75">
      <c r="A14" s="10"/>
      <c r="B14" s="10"/>
      <c r="C14" s="26"/>
      <c r="D14" s="11"/>
      <c r="E14" s="70"/>
      <c r="F14" s="11"/>
      <c r="G14" s="10"/>
      <c r="H14" s="11"/>
      <c r="I14" s="11"/>
      <c r="J14" s="11"/>
      <c r="K14" s="12"/>
    </row>
    <row r="15" spans="1:11" ht="12.75">
      <c r="A15" s="10" t="s">
        <v>20</v>
      </c>
      <c r="B15" s="10">
        <v>12.427</v>
      </c>
      <c r="C15" s="26">
        <v>12.794</v>
      </c>
      <c r="D15" s="11">
        <v>13.567</v>
      </c>
      <c r="E15" s="154">
        <f>(D15-C15)/C15*100</f>
        <v>6.041894638111612</v>
      </c>
      <c r="F15" s="11"/>
      <c r="G15" s="10">
        <v>71.408</v>
      </c>
      <c r="H15" s="66">
        <v>73.329</v>
      </c>
      <c r="I15" s="68">
        <v>76.969</v>
      </c>
      <c r="J15" s="68">
        <f>I15-H15</f>
        <v>3.6400000000000006</v>
      </c>
      <c r="K15" s="70">
        <f>J15/H15*100</f>
        <v>4.963929686754218</v>
      </c>
    </row>
    <row r="16" spans="1:11" ht="12.75">
      <c r="A16" s="10"/>
      <c r="B16" s="10"/>
      <c r="C16" s="26"/>
      <c r="D16" s="11"/>
      <c r="E16" s="70"/>
      <c r="F16" s="11"/>
      <c r="G16" s="10"/>
      <c r="H16" s="11"/>
      <c r="I16" s="11"/>
      <c r="J16" s="11"/>
      <c r="K16" s="12"/>
    </row>
    <row r="17" spans="1:11" ht="12.75">
      <c r="A17" s="10" t="s">
        <v>21</v>
      </c>
      <c r="B17" s="10">
        <v>4.355</v>
      </c>
      <c r="C17" s="26">
        <v>4.355</v>
      </c>
      <c r="D17" s="11">
        <v>4.554</v>
      </c>
      <c r="E17" s="154">
        <f>(D17-C17)/C17*100</f>
        <v>4.569460390355909</v>
      </c>
      <c r="F17" s="11"/>
      <c r="G17" s="10"/>
      <c r="H17" s="11"/>
      <c r="I17" s="11"/>
      <c r="J17" s="11"/>
      <c r="K17" s="12"/>
    </row>
    <row r="18" spans="1:11" ht="12.75">
      <c r="A18" s="10"/>
      <c r="B18" s="10"/>
      <c r="C18" s="26"/>
      <c r="D18" s="11"/>
      <c r="E18" s="70"/>
      <c r="F18" s="11"/>
      <c r="G18" s="10"/>
      <c r="H18" s="11"/>
      <c r="I18" s="11"/>
      <c r="J18" s="11"/>
      <c r="K18" s="12"/>
    </row>
    <row r="19" spans="1:11" ht="12.75">
      <c r="A19" s="10" t="s">
        <v>22</v>
      </c>
      <c r="B19" s="10">
        <v>1.848</v>
      </c>
      <c r="C19" s="26">
        <v>1.848</v>
      </c>
      <c r="D19" s="11">
        <v>1.898</v>
      </c>
      <c r="E19" s="154">
        <f>(D19-C19)/C19*100</f>
        <v>2.705627705627696</v>
      </c>
      <c r="F19" s="11"/>
      <c r="G19" s="10"/>
      <c r="H19" s="11"/>
      <c r="I19" s="11"/>
      <c r="J19" s="11"/>
      <c r="K19" s="12"/>
    </row>
    <row r="20" spans="1:11" ht="12.75">
      <c r="A20" s="10"/>
      <c r="B20" s="10"/>
      <c r="C20" s="26"/>
      <c r="D20" s="11"/>
      <c r="E20" s="70"/>
      <c r="F20" s="11"/>
      <c r="G20" s="10"/>
      <c r="H20" s="11"/>
      <c r="I20" s="11"/>
      <c r="J20" s="11"/>
      <c r="K20" s="12"/>
    </row>
    <row r="21" spans="1:11" ht="12.75">
      <c r="A21" s="10" t="s">
        <v>23</v>
      </c>
      <c r="B21" s="10">
        <v>2.004</v>
      </c>
      <c r="C21" s="26">
        <v>2.004</v>
      </c>
      <c r="D21" s="11">
        <v>2.054</v>
      </c>
      <c r="E21" s="154">
        <f>(D21-C21)/C21*100</f>
        <v>2.495009980039911</v>
      </c>
      <c r="F21" s="11"/>
      <c r="G21" s="10">
        <v>9.241</v>
      </c>
      <c r="H21" s="66">
        <v>9.241</v>
      </c>
      <c r="I21" s="66">
        <v>9.504</v>
      </c>
      <c r="J21" s="66">
        <f>I21-H21</f>
        <v>0.2629999999999999</v>
      </c>
      <c r="K21" s="70">
        <f>J21/H21*100</f>
        <v>2.8460123363272363</v>
      </c>
    </row>
    <row r="22" spans="1:11" ht="12.75">
      <c r="A22" s="10"/>
      <c r="B22" s="10"/>
      <c r="C22" s="26"/>
      <c r="D22" s="11"/>
      <c r="E22" s="70"/>
      <c r="F22" s="11"/>
      <c r="G22" s="10"/>
      <c r="H22" s="11"/>
      <c r="I22" s="11"/>
      <c r="J22" s="11"/>
      <c r="K22" s="12"/>
    </row>
    <row r="23" spans="1:11" ht="12.75">
      <c r="A23" s="10" t="s">
        <v>24</v>
      </c>
      <c r="B23" s="80">
        <v>11.152</v>
      </c>
      <c r="C23" s="26">
        <v>11.106</v>
      </c>
      <c r="D23" s="11">
        <v>11.385</v>
      </c>
      <c r="E23" s="154">
        <f>(D23-C23)/C23*100</f>
        <v>2.5121555915721223</v>
      </c>
      <c r="F23" s="11"/>
      <c r="G23" s="10">
        <v>52.125</v>
      </c>
      <c r="H23" s="66">
        <v>51.903</v>
      </c>
      <c r="I23" s="66">
        <v>52.996</v>
      </c>
      <c r="J23" s="66">
        <f>I23-H23</f>
        <v>1.0930000000000035</v>
      </c>
      <c r="K23" s="70">
        <f>J23/H23*100</f>
        <v>2.1058512995395327</v>
      </c>
    </row>
    <row r="24" spans="1:11" ht="12.75">
      <c r="A24" s="10"/>
      <c r="B24" s="10"/>
      <c r="C24" s="26"/>
      <c r="D24" s="11"/>
      <c r="E24" s="70"/>
      <c r="F24" s="11"/>
      <c r="G24" s="10"/>
      <c r="H24" s="11"/>
      <c r="I24" s="11"/>
      <c r="J24" s="11"/>
      <c r="K24" s="12"/>
    </row>
    <row r="25" spans="1:11" ht="12.75">
      <c r="A25" s="10" t="s">
        <v>25</v>
      </c>
      <c r="B25" s="10">
        <v>2.387</v>
      </c>
      <c r="C25" s="26">
        <v>2.387</v>
      </c>
      <c r="D25" s="11">
        <v>2.844</v>
      </c>
      <c r="E25" s="154">
        <f>(D25-C25)/C25*100</f>
        <v>19.145370758273977</v>
      </c>
      <c r="F25" s="11"/>
      <c r="G25" s="80">
        <v>17.691</v>
      </c>
      <c r="H25" s="68">
        <v>17.693</v>
      </c>
      <c r="I25" s="68">
        <v>20.88</v>
      </c>
      <c r="J25" s="66">
        <f>I25-H25</f>
        <v>3.1869999999999976</v>
      </c>
      <c r="K25" s="70">
        <f>J25/H25*100</f>
        <v>18.01277341321425</v>
      </c>
    </row>
    <row r="26" spans="1:11" ht="13.5" thickBot="1">
      <c r="A26" s="14"/>
      <c r="B26" s="14"/>
      <c r="C26" s="15"/>
      <c r="D26" s="15"/>
      <c r="E26" s="16"/>
      <c r="F26" s="15"/>
      <c r="G26" s="14"/>
      <c r="H26" s="15"/>
      <c r="I26" s="15"/>
      <c r="J26" s="15"/>
      <c r="K26" s="16"/>
    </row>
    <row r="27" spans="1:11" ht="12.75">
      <c r="A27" s="10"/>
      <c r="B27" s="10"/>
      <c r="C27" s="11"/>
      <c r="D27" s="11"/>
      <c r="E27" s="12"/>
      <c r="F27" s="11"/>
      <c r="G27" s="36"/>
      <c r="H27" s="37"/>
      <c r="I27" s="37"/>
      <c r="J27" s="37"/>
      <c r="K27" s="69"/>
    </row>
    <row r="28" spans="1:11" s="4" customFormat="1" ht="12.75">
      <c r="A28" s="7" t="s">
        <v>26</v>
      </c>
      <c r="B28" s="7">
        <f>SUM(B13:B25)</f>
        <v>60.574999999999996</v>
      </c>
      <c r="C28" s="35">
        <f>SUM(C13:C25)</f>
        <v>60.873999999999995</v>
      </c>
      <c r="D28" s="35">
        <f>SUM(D13:D25)</f>
        <v>64.172</v>
      </c>
      <c r="E28" s="155">
        <f>(D28-C28)/C28*100</f>
        <v>5.417748135492989</v>
      </c>
      <c r="F28" s="35"/>
      <c r="G28" s="131">
        <f>SUM(G13:G25)</f>
        <v>270.51</v>
      </c>
      <c r="H28" s="33">
        <f>SUM(H13:H25)</f>
        <v>271.185</v>
      </c>
      <c r="I28" s="33">
        <f>SUM(I13:I25)</f>
        <v>284.772</v>
      </c>
      <c r="J28" s="158">
        <f>I28-H28</f>
        <v>13.586999999999989</v>
      </c>
      <c r="K28" s="159">
        <f>J28/H28*100</f>
        <v>5.0102328668621015</v>
      </c>
    </row>
    <row r="29" spans="1:11" ht="13.5" thickBot="1">
      <c r="A29" s="14"/>
      <c r="B29" s="14"/>
      <c r="C29" s="15"/>
      <c r="D29" s="15"/>
      <c r="E29" s="16"/>
      <c r="F29" s="15"/>
      <c r="G29" s="14"/>
      <c r="H29" s="15"/>
      <c r="I29" s="15"/>
      <c r="J29" s="15"/>
      <c r="K29" s="16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7" ht="12.75">
      <c r="G37" s="4" t="s">
        <v>31</v>
      </c>
    </row>
    <row r="40" spans="7:11" ht="12.75">
      <c r="G40" s="5" t="s">
        <v>149</v>
      </c>
      <c r="H40" s="5" t="s">
        <v>149</v>
      </c>
      <c r="I40" s="5" t="s">
        <v>187</v>
      </c>
      <c r="J40" s="5"/>
      <c r="K40" s="5"/>
    </row>
    <row r="41" spans="7:11" ht="12.75">
      <c r="G41" s="5" t="s">
        <v>2</v>
      </c>
      <c r="H41" s="5" t="s">
        <v>2</v>
      </c>
      <c r="I41" s="5" t="s">
        <v>3</v>
      </c>
      <c r="J41" s="5"/>
      <c r="K41" s="5" t="s">
        <v>17</v>
      </c>
    </row>
    <row r="42" spans="7:11" ht="12.75">
      <c r="G42" s="5"/>
      <c r="H42" s="5" t="s">
        <v>14</v>
      </c>
      <c r="I42" s="5"/>
      <c r="J42" s="5"/>
      <c r="K42" s="5" t="s">
        <v>6</v>
      </c>
    </row>
    <row r="44" spans="3:11" ht="12.75">
      <c r="C44" t="s">
        <v>11</v>
      </c>
      <c r="F44" t="s">
        <v>59</v>
      </c>
      <c r="G44" s="1">
        <v>64724</v>
      </c>
      <c r="H44" s="1"/>
      <c r="I44" s="1">
        <v>64917</v>
      </c>
      <c r="K44" s="160">
        <f>(I44-G44)/G44*100</f>
        <v>0.29818923428712685</v>
      </c>
    </row>
    <row r="46" spans="3:11" s="4" customFormat="1" ht="12.75">
      <c r="C46" s="4" t="s">
        <v>63</v>
      </c>
      <c r="F46" s="4" t="s">
        <v>12</v>
      </c>
      <c r="G46" s="140">
        <v>270.51</v>
      </c>
      <c r="H46" s="140">
        <v>271.185</v>
      </c>
      <c r="I46" s="4">
        <v>284.772</v>
      </c>
      <c r="K46" s="180">
        <f>(I46-G46)/G46*100</f>
        <v>5.272263502273484</v>
      </c>
    </row>
    <row r="48" spans="3:9" ht="12.75">
      <c r="C48" t="s">
        <v>8</v>
      </c>
      <c r="D48" t="s">
        <v>32</v>
      </c>
      <c r="F48" t="s">
        <v>28</v>
      </c>
      <c r="G48">
        <v>933.02</v>
      </c>
      <c r="I48" s="179">
        <v>1111.52</v>
      </c>
    </row>
    <row r="49" spans="4:11" s="4" customFormat="1" ht="12.75">
      <c r="D49" s="4" t="s">
        <v>33</v>
      </c>
      <c r="F49" s="4" t="s">
        <v>12</v>
      </c>
      <c r="G49" s="4">
        <v>60.389</v>
      </c>
      <c r="I49" s="4">
        <v>72.157</v>
      </c>
      <c r="K49" s="180">
        <f>(I49-G49)/G49*100</f>
        <v>19.486992664226918</v>
      </c>
    </row>
    <row r="51" spans="3:11" ht="12.75">
      <c r="C51" t="s">
        <v>29</v>
      </c>
      <c r="D51" t="s">
        <v>32</v>
      </c>
      <c r="F51" t="s">
        <v>28</v>
      </c>
      <c r="G51" s="179">
        <v>2316.08</v>
      </c>
      <c r="I51" s="55">
        <f>I52/I44*1000000</f>
        <v>2302.078038110202</v>
      </c>
      <c r="K51" s="160">
        <f>(I51-G51)/G51*100</f>
        <v>-0.6045543284255169</v>
      </c>
    </row>
    <row r="52" spans="4:11" s="4" customFormat="1" ht="12.75">
      <c r="D52" s="4" t="s">
        <v>34</v>
      </c>
      <c r="F52" s="4" t="s">
        <v>12</v>
      </c>
      <c r="G52" s="4">
        <v>149.906</v>
      </c>
      <c r="H52" s="4">
        <v>150.582</v>
      </c>
      <c r="I52" s="4">
        <v>149.444</v>
      </c>
      <c r="K52" s="180">
        <f>(I52-G52)/G52*100</f>
        <v>-0.30819313436421325</v>
      </c>
    </row>
    <row r="54" s="4" customFormat="1" ht="12.75">
      <c r="C54" s="4" t="s">
        <v>152</v>
      </c>
    </row>
    <row r="55" spans="4:11" ht="12.75">
      <c r="D55" t="s">
        <v>32</v>
      </c>
      <c r="F55" t="s">
        <v>28</v>
      </c>
      <c r="G55">
        <v>910.21</v>
      </c>
      <c r="I55" s="55">
        <f>I56/I44*1000000</f>
        <v>969.0990033427299</v>
      </c>
      <c r="K55" s="160">
        <f>(I55-G55)/G55*100</f>
        <v>6.469826011879665</v>
      </c>
    </row>
    <row r="56" spans="4:11" s="4" customFormat="1" ht="12.75">
      <c r="D56" s="4" t="s">
        <v>34</v>
      </c>
      <c r="F56" s="4" t="s">
        <v>12</v>
      </c>
      <c r="G56" s="4">
        <v>58.983</v>
      </c>
      <c r="I56" s="4">
        <v>62.911</v>
      </c>
      <c r="K56" s="180">
        <f>(I56-G56)/G56*100</f>
        <v>6.659545970872971</v>
      </c>
    </row>
    <row r="58" spans="3:11" ht="12.75">
      <c r="C58" t="s">
        <v>153</v>
      </c>
      <c r="F58" t="s">
        <v>28</v>
      </c>
      <c r="G58" s="179">
        <f>G46/G44*1000000</f>
        <v>4179.438848031642</v>
      </c>
      <c r="H58" s="179"/>
      <c r="I58" s="179">
        <f>I46/I44*1000000</f>
        <v>4386.70918249457</v>
      </c>
      <c r="K58" s="160">
        <f>(I58-G58)/G58*100</f>
        <v>4.9592862104094335</v>
      </c>
    </row>
    <row r="60" spans="3:11" s="4" customFormat="1" ht="12.75">
      <c r="C60" s="4" t="s">
        <v>30</v>
      </c>
      <c r="G60" s="181">
        <v>216178</v>
      </c>
      <c r="H60" s="181"/>
      <c r="I60" s="181">
        <v>216532</v>
      </c>
      <c r="J60" s="181"/>
      <c r="K60" s="180">
        <f>(I60-G60)/G60*100</f>
        <v>0.1637539435095153</v>
      </c>
    </row>
    <row r="62" spans="3:11" ht="12.75">
      <c r="C62" t="s">
        <v>154</v>
      </c>
      <c r="F62" t="s">
        <v>28</v>
      </c>
      <c r="G62">
        <v>1207.05</v>
      </c>
      <c r="I62" s="55">
        <f>I46/I60*1000000</f>
        <v>1315.1497238283487</v>
      </c>
      <c r="K62" s="160">
        <f>(I62-G62)/G62*100</f>
        <v>8.955695607335961</v>
      </c>
    </row>
  </sheetData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  <headerFooter alignWithMargins="0">
    <oddHeader>&amp;R&amp;"Arial,Bold"&amp;12&amp;UAppendix B</oddHeader>
    <oddFooter>&amp;L&amp;"Arial,Bold"&amp;12&amp;UAppendix 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24">
      <selection activeCell="F154" sqref="F154"/>
    </sheetView>
  </sheetViews>
  <sheetFormatPr defaultColWidth="9.140625" defaultRowHeight="12.75"/>
  <cols>
    <col min="1" max="1" width="37.7109375" style="0" customWidth="1"/>
    <col min="2" max="2" width="11.28125" style="1" bestFit="1" customWidth="1"/>
    <col min="3" max="3" width="11.28125" style="1" customWidth="1"/>
    <col min="4" max="5" width="9.8515625" style="1" bestFit="1" customWidth="1"/>
    <col min="6" max="6" width="14.140625" style="62" bestFit="1" customWidth="1"/>
    <col min="7" max="7" width="10.00390625" style="56" bestFit="1" customWidth="1"/>
    <col min="8" max="8" width="9.421875" style="0" bestFit="1" customWidth="1"/>
    <col min="9" max="9" width="10.00390625" style="0" bestFit="1" customWidth="1"/>
  </cols>
  <sheetData>
    <row r="1" spans="1:9" ht="12.75">
      <c r="A1" s="77" t="s">
        <v>83</v>
      </c>
      <c r="B1" s="84"/>
      <c r="C1" s="84"/>
      <c r="D1" s="84"/>
      <c r="E1" s="84"/>
      <c r="F1" s="85"/>
      <c r="G1" s="86"/>
      <c r="H1" s="85"/>
      <c r="I1" s="87"/>
    </row>
    <row r="2" spans="1:9" ht="13.5" thickBot="1">
      <c r="A2" s="106" t="s">
        <v>84</v>
      </c>
      <c r="B2" s="107"/>
      <c r="C2" s="107"/>
      <c r="D2" s="107"/>
      <c r="E2" s="107"/>
      <c r="F2" s="108"/>
      <c r="G2" s="63"/>
      <c r="H2" s="108"/>
      <c r="I2" s="109"/>
    </row>
    <row r="3" spans="1:9" ht="12.75">
      <c r="A3" s="36"/>
      <c r="B3" s="93"/>
      <c r="C3" s="94"/>
      <c r="D3" s="94"/>
      <c r="E3" s="95"/>
      <c r="F3" s="167"/>
      <c r="G3" s="110"/>
      <c r="H3" s="37"/>
      <c r="I3" s="64" t="s">
        <v>126</v>
      </c>
    </row>
    <row r="4" spans="1:9" ht="12.75">
      <c r="A4" s="10"/>
      <c r="B4" s="162" t="s">
        <v>149</v>
      </c>
      <c r="C4" s="163"/>
      <c r="D4" s="163" t="s">
        <v>149</v>
      </c>
      <c r="E4" s="164" t="s">
        <v>187</v>
      </c>
      <c r="F4" s="168" t="s">
        <v>117</v>
      </c>
      <c r="G4" s="26"/>
      <c r="H4" s="88" t="s">
        <v>124</v>
      </c>
      <c r="I4" s="89" t="s">
        <v>122</v>
      </c>
    </row>
    <row r="5" spans="1:9" ht="12.75">
      <c r="A5" s="10"/>
      <c r="B5" s="96" t="s">
        <v>63</v>
      </c>
      <c r="C5" s="88"/>
      <c r="D5" s="88" t="s">
        <v>63</v>
      </c>
      <c r="E5" s="97" t="s">
        <v>63</v>
      </c>
      <c r="F5" s="168" t="s">
        <v>118</v>
      </c>
      <c r="G5" s="26"/>
      <c r="H5" s="88" t="s">
        <v>118</v>
      </c>
      <c r="I5" s="89" t="s">
        <v>123</v>
      </c>
    </row>
    <row r="6" spans="1:9" ht="12.75">
      <c r="A6" s="10"/>
      <c r="B6" s="96" t="s">
        <v>86</v>
      </c>
      <c r="C6" s="88" t="s">
        <v>164</v>
      </c>
      <c r="D6" s="88" t="s">
        <v>68</v>
      </c>
      <c r="E6" s="97"/>
      <c r="F6" s="21" t="s">
        <v>119</v>
      </c>
      <c r="G6" s="26"/>
      <c r="H6" s="35" t="s">
        <v>125</v>
      </c>
      <c r="I6" s="89" t="s">
        <v>118</v>
      </c>
    </row>
    <row r="7" spans="1:9" ht="13.5" thickBot="1">
      <c r="A7" s="14"/>
      <c r="B7" s="111" t="s">
        <v>12</v>
      </c>
      <c r="C7" s="112" t="s">
        <v>12</v>
      </c>
      <c r="D7" s="112" t="s">
        <v>12</v>
      </c>
      <c r="E7" s="113" t="s">
        <v>12</v>
      </c>
      <c r="F7" s="169"/>
      <c r="G7" s="114" t="s">
        <v>12</v>
      </c>
      <c r="H7" s="114" t="s">
        <v>12</v>
      </c>
      <c r="I7" s="115" t="s">
        <v>12</v>
      </c>
    </row>
    <row r="8" spans="1:9" ht="12.75">
      <c r="A8" s="36"/>
      <c r="B8" s="93"/>
      <c r="C8" s="94"/>
      <c r="D8" s="94"/>
      <c r="E8" s="95"/>
      <c r="F8" s="167"/>
      <c r="G8" s="110"/>
      <c r="H8" s="37"/>
      <c r="I8" s="69"/>
    </row>
    <row r="9" spans="1:9" ht="12.75">
      <c r="A9" s="90" t="s">
        <v>85</v>
      </c>
      <c r="B9" s="98"/>
      <c r="C9" s="13"/>
      <c r="D9" s="13"/>
      <c r="E9" s="65"/>
      <c r="F9" s="170"/>
      <c r="G9" s="26"/>
      <c r="H9" s="11"/>
      <c r="I9" s="12"/>
    </row>
    <row r="10" spans="1:9" ht="12.75">
      <c r="A10" s="90"/>
      <c r="B10" s="98"/>
      <c r="C10" s="13"/>
      <c r="D10" s="13"/>
      <c r="E10" s="65"/>
      <c r="F10" s="170"/>
      <c r="G10" s="26"/>
      <c r="H10" s="11"/>
      <c r="I10" s="12"/>
    </row>
    <row r="11" spans="1:9" s="4" customFormat="1" ht="12.75">
      <c r="A11" s="7" t="s">
        <v>87</v>
      </c>
      <c r="B11" s="99">
        <v>30514</v>
      </c>
      <c r="C11" s="91">
        <v>-91</v>
      </c>
      <c r="D11" s="91">
        <v>30423</v>
      </c>
      <c r="E11" s="100">
        <v>32306</v>
      </c>
      <c r="F11" s="21"/>
      <c r="G11" s="33"/>
      <c r="H11" s="35"/>
      <c r="I11" s="45"/>
    </row>
    <row r="12" spans="1:9" ht="12.75">
      <c r="A12" s="10"/>
      <c r="B12" s="98"/>
      <c r="C12" s="13"/>
      <c r="D12" s="13"/>
      <c r="E12" s="65"/>
      <c r="F12" s="170"/>
      <c r="G12" s="26"/>
      <c r="H12" s="11"/>
      <c r="I12" s="12"/>
    </row>
    <row r="13" spans="1:9" ht="12.75">
      <c r="A13" s="10" t="s">
        <v>88</v>
      </c>
      <c r="B13" s="98"/>
      <c r="C13" s="13"/>
      <c r="D13" s="13"/>
      <c r="E13" s="65"/>
      <c r="F13" s="170"/>
      <c r="G13" s="26"/>
      <c r="H13" s="11"/>
      <c r="I13" s="12"/>
    </row>
    <row r="14" spans="1:9" ht="12.75">
      <c r="A14" s="10"/>
      <c r="B14" s="98"/>
      <c r="C14" s="13"/>
      <c r="D14" s="13"/>
      <c r="E14" s="65"/>
      <c r="F14" s="170"/>
      <c r="G14" s="26"/>
      <c r="H14" s="11"/>
      <c r="I14" s="12"/>
    </row>
    <row r="15" spans="1:9" s="4" customFormat="1" ht="12.75">
      <c r="A15" s="7" t="s">
        <v>63</v>
      </c>
      <c r="B15" s="99">
        <v>26402</v>
      </c>
      <c r="C15" s="91">
        <v>-22</v>
      </c>
      <c r="D15" s="91">
        <v>26380</v>
      </c>
      <c r="E15" s="100">
        <v>27870</v>
      </c>
      <c r="F15" s="21"/>
      <c r="G15" s="33"/>
      <c r="H15" s="35"/>
      <c r="I15" s="45"/>
    </row>
    <row r="16" spans="1:9" s="4" customFormat="1" ht="12.75">
      <c r="A16" s="7" t="s">
        <v>89</v>
      </c>
      <c r="B16" s="99">
        <v>4112</v>
      </c>
      <c r="C16" s="91">
        <f>D16-B16</f>
        <v>-69</v>
      </c>
      <c r="D16" s="91">
        <v>4043</v>
      </c>
      <c r="E16" s="100">
        <v>4436</v>
      </c>
      <c r="F16" s="21"/>
      <c r="G16" s="33"/>
      <c r="H16" s="35"/>
      <c r="I16" s="45"/>
    </row>
    <row r="17" spans="1:9" ht="12.75">
      <c r="A17" s="10"/>
      <c r="B17" s="98"/>
      <c r="C17" s="13"/>
      <c r="D17" s="13"/>
      <c r="E17" s="65"/>
      <c r="F17" s="170"/>
      <c r="G17" s="26"/>
      <c r="H17" s="11"/>
      <c r="I17" s="12"/>
    </row>
    <row r="18" spans="1:9" ht="12.75">
      <c r="A18" s="7" t="s">
        <v>90</v>
      </c>
      <c r="B18" s="98"/>
      <c r="C18" s="13"/>
      <c r="D18" s="13"/>
      <c r="E18" s="65"/>
      <c r="F18" s="170"/>
      <c r="G18" s="26"/>
      <c r="H18" s="11"/>
      <c r="I18" s="12"/>
    </row>
    <row r="19" spans="1:9" ht="12.75">
      <c r="A19" s="92" t="s">
        <v>91</v>
      </c>
      <c r="B19" s="101">
        <v>1316</v>
      </c>
      <c r="C19" s="165">
        <f>D19-B19</f>
        <v>-21</v>
      </c>
      <c r="D19" s="13">
        <v>1295</v>
      </c>
      <c r="E19" s="65">
        <v>1540</v>
      </c>
      <c r="F19" s="170" t="s">
        <v>120</v>
      </c>
      <c r="G19" s="26"/>
      <c r="H19" s="11"/>
      <c r="I19" s="12"/>
    </row>
    <row r="20" spans="1:9" ht="12.75">
      <c r="A20" s="92" t="s">
        <v>92</v>
      </c>
      <c r="B20" s="101">
        <v>262</v>
      </c>
      <c r="C20" s="165">
        <f>D20-B20</f>
        <v>32</v>
      </c>
      <c r="D20" s="13">
        <v>294</v>
      </c>
      <c r="E20" s="65">
        <v>386</v>
      </c>
      <c r="F20" s="170" t="s">
        <v>120</v>
      </c>
      <c r="G20" s="26"/>
      <c r="H20" s="11"/>
      <c r="I20" s="12"/>
    </row>
    <row r="21" spans="1:9" ht="12.75">
      <c r="A21" s="92" t="s">
        <v>94</v>
      </c>
      <c r="B21" s="98">
        <v>840</v>
      </c>
      <c r="C21" s="165">
        <f aca="true" t="shared" si="0" ref="C21:C27">D21-B21</f>
        <v>45</v>
      </c>
      <c r="D21" s="13">
        <v>885</v>
      </c>
      <c r="E21" s="65">
        <v>908</v>
      </c>
      <c r="F21" s="170" t="s">
        <v>120</v>
      </c>
      <c r="G21" s="26"/>
      <c r="H21" s="11"/>
      <c r="I21" s="12"/>
    </row>
    <row r="22" spans="1:9" ht="12.75">
      <c r="A22" s="92" t="s">
        <v>192</v>
      </c>
      <c r="B22" s="98">
        <v>500</v>
      </c>
      <c r="C22" s="165">
        <f t="shared" si="0"/>
        <v>-132</v>
      </c>
      <c r="D22" s="13">
        <v>368</v>
      </c>
      <c r="E22" s="65">
        <v>428</v>
      </c>
      <c r="F22" s="170" t="s">
        <v>120</v>
      </c>
      <c r="G22" s="26"/>
      <c r="H22" s="11"/>
      <c r="I22" s="12"/>
    </row>
    <row r="23" spans="1:9" ht="12.75">
      <c r="A23" s="92" t="s">
        <v>95</v>
      </c>
      <c r="B23" s="98">
        <v>182</v>
      </c>
      <c r="C23" s="165">
        <f t="shared" si="0"/>
        <v>12</v>
      </c>
      <c r="D23" s="13">
        <v>194</v>
      </c>
      <c r="E23" s="65">
        <v>202</v>
      </c>
      <c r="F23" s="170" t="s">
        <v>120</v>
      </c>
      <c r="G23" s="26"/>
      <c r="H23" s="11"/>
      <c r="I23" s="12"/>
    </row>
    <row r="24" spans="1:9" ht="12.75">
      <c r="A24" s="92" t="s">
        <v>161</v>
      </c>
      <c r="B24" s="98">
        <v>61</v>
      </c>
      <c r="C24" s="165">
        <f t="shared" si="0"/>
        <v>-25</v>
      </c>
      <c r="D24" s="13">
        <v>36</v>
      </c>
      <c r="E24" s="65">
        <v>0</v>
      </c>
      <c r="F24" s="170" t="s">
        <v>59</v>
      </c>
      <c r="G24" s="26"/>
      <c r="H24" s="11"/>
      <c r="I24" s="12"/>
    </row>
    <row r="25" spans="1:9" ht="12.75">
      <c r="A25" s="92" t="s">
        <v>162</v>
      </c>
      <c r="B25" s="98">
        <v>121</v>
      </c>
      <c r="C25" s="165">
        <f t="shared" si="0"/>
        <v>0</v>
      </c>
      <c r="D25" s="13">
        <v>121</v>
      </c>
      <c r="E25" s="65">
        <v>60</v>
      </c>
      <c r="F25" s="170" t="s">
        <v>59</v>
      </c>
      <c r="G25" s="26"/>
      <c r="H25" s="11"/>
      <c r="I25" s="12"/>
    </row>
    <row r="26" spans="1:9" ht="12.75">
      <c r="A26" s="92" t="s">
        <v>93</v>
      </c>
      <c r="B26" s="98">
        <v>830</v>
      </c>
      <c r="C26" s="165">
        <f t="shared" si="0"/>
        <v>20</v>
      </c>
      <c r="D26" s="13">
        <v>850</v>
      </c>
      <c r="E26" s="65">
        <v>912</v>
      </c>
      <c r="F26" s="170"/>
      <c r="G26" s="26"/>
      <c r="H26" s="11"/>
      <c r="I26" s="12"/>
    </row>
    <row r="27" spans="1:9" s="4" customFormat="1" ht="13.5" thickBot="1">
      <c r="A27" s="7" t="s">
        <v>96</v>
      </c>
      <c r="B27" s="102">
        <f>SUM(B19:B26)</f>
        <v>4112</v>
      </c>
      <c r="C27" s="83">
        <f t="shared" si="0"/>
        <v>-69</v>
      </c>
      <c r="D27" s="83">
        <f>SUM(D19:D26)</f>
        <v>4043</v>
      </c>
      <c r="E27" s="103">
        <f>SUM(E19:E26)</f>
        <v>4436</v>
      </c>
      <c r="F27" s="21"/>
      <c r="G27" s="33"/>
      <c r="H27" s="35"/>
      <c r="I27" s="45"/>
    </row>
    <row r="28" spans="1:9" ht="12.75">
      <c r="A28" s="10"/>
      <c r="B28" s="98"/>
      <c r="C28" s="13"/>
      <c r="D28" s="13"/>
      <c r="E28" s="65"/>
      <c r="F28" s="170"/>
      <c r="G28" s="26"/>
      <c r="H28" s="11"/>
      <c r="I28" s="12"/>
    </row>
    <row r="29" spans="1:9" ht="12.75">
      <c r="A29" s="7" t="s">
        <v>97</v>
      </c>
      <c r="B29" s="98"/>
      <c r="C29" s="13"/>
      <c r="D29" s="13"/>
      <c r="E29" s="65"/>
      <c r="F29" s="170"/>
      <c r="G29" s="26"/>
      <c r="H29" s="11"/>
      <c r="I29" s="12"/>
    </row>
    <row r="30" spans="1:9" ht="12.75">
      <c r="A30" s="10" t="s">
        <v>163</v>
      </c>
      <c r="B30" s="98"/>
      <c r="C30" s="13">
        <v>-22</v>
      </c>
      <c r="D30" s="13"/>
      <c r="E30" s="65">
        <v>-57</v>
      </c>
      <c r="F30" s="170" t="s">
        <v>120</v>
      </c>
      <c r="G30" s="26"/>
      <c r="H30" s="11"/>
      <c r="I30" s="12"/>
    </row>
    <row r="31" spans="1:9" ht="12.75">
      <c r="A31" s="92" t="s">
        <v>165</v>
      </c>
      <c r="B31" s="98"/>
      <c r="C31" s="13">
        <v>0</v>
      </c>
      <c r="D31" s="13"/>
      <c r="E31" s="65">
        <v>28</v>
      </c>
      <c r="F31" s="170" t="s">
        <v>59</v>
      </c>
      <c r="G31" s="26"/>
      <c r="H31" s="11"/>
      <c r="I31" s="12"/>
    </row>
    <row r="32" spans="1:9" ht="12.75">
      <c r="A32" s="92" t="s">
        <v>166</v>
      </c>
      <c r="B32" s="98"/>
      <c r="C32" s="13">
        <v>0</v>
      </c>
      <c r="D32" s="13"/>
      <c r="E32" s="65">
        <v>11</v>
      </c>
      <c r="F32" s="170" t="s">
        <v>59</v>
      </c>
      <c r="G32" s="26"/>
      <c r="H32" s="11"/>
      <c r="I32" s="12"/>
    </row>
    <row r="33" spans="1:9" ht="12.75">
      <c r="A33" s="92" t="s">
        <v>167</v>
      </c>
      <c r="B33" s="98"/>
      <c r="C33" s="13">
        <v>0</v>
      </c>
      <c r="D33" s="13"/>
      <c r="E33" s="65">
        <v>0</v>
      </c>
      <c r="F33" s="170" t="s">
        <v>59</v>
      </c>
      <c r="G33" s="26"/>
      <c r="H33" s="11"/>
      <c r="I33" s="12"/>
    </row>
    <row r="34" spans="1:9" ht="13.5" thickBot="1">
      <c r="A34" s="92"/>
      <c r="B34" s="98"/>
      <c r="C34" s="83">
        <f>SUM(C30:C33)</f>
        <v>-22</v>
      </c>
      <c r="D34" s="13"/>
      <c r="E34" s="103">
        <f>SUM(E30:E33)</f>
        <v>-18</v>
      </c>
      <c r="F34" s="170"/>
      <c r="G34" s="26"/>
      <c r="H34" s="11"/>
      <c r="I34" s="12"/>
    </row>
    <row r="35" spans="1:9" ht="13.5" thickBot="1">
      <c r="A35" s="14"/>
      <c r="B35" s="104"/>
      <c r="C35" s="48"/>
      <c r="D35" s="48"/>
      <c r="E35" s="105"/>
      <c r="F35" s="169"/>
      <c r="G35" s="57"/>
      <c r="H35" s="15"/>
      <c r="I35" s="16"/>
    </row>
    <row r="36" spans="1:9" ht="12.75">
      <c r="A36" s="10"/>
      <c r="B36" s="98"/>
      <c r="C36" s="13"/>
      <c r="D36" s="13"/>
      <c r="E36" s="13"/>
      <c r="F36" s="167"/>
      <c r="G36" s="26"/>
      <c r="H36" s="11"/>
      <c r="I36" s="12"/>
    </row>
    <row r="37" spans="1:9" ht="12.75">
      <c r="A37" s="90" t="s">
        <v>98</v>
      </c>
      <c r="B37" s="98"/>
      <c r="C37" s="13"/>
      <c r="D37" s="13"/>
      <c r="E37" s="13"/>
      <c r="F37" s="170"/>
      <c r="G37" s="26"/>
      <c r="H37" s="11"/>
      <c r="I37" s="12"/>
    </row>
    <row r="38" spans="1:9" ht="12.75">
      <c r="A38" s="10"/>
      <c r="B38" s="98"/>
      <c r="C38" s="13"/>
      <c r="D38" s="13"/>
      <c r="E38" s="13"/>
      <c r="F38" s="170"/>
      <c r="G38" s="26"/>
      <c r="H38" s="11"/>
      <c r="I38" s="12"/>
    </row>
    <row r="39" spans="1:9" s="4" customFormat="1" ht="12.75">
      <c r="A39" s="7" t="s">
        <v>87</v>
      </c>
      <c r="B39" s="99">
        <v>14526</v>
      </c>
      <c r="C39" s="91">
        <f>D39-B39</f>
        <v>6</v>
      </c>
      <c r="D39" s="91">
        <v>14532</v>
      </c>
      <c r="E39" s="91">
        <v>15695</v>
      </c>
      <c r="F39" s="21"/>
      <c r="G39" s="33"/>
      <c r="H39" s="35"/>
      <c r="I39" s="45"/>
    </row>
    <row r="40" spans="1:9" ht="12.75">
      <c r="A40" s="10"/>
      <c r="B40" s="98"/>
      <c r="C40" s="13"/>
      <c r="D40" s="13"/>
      <c r="E40" s="13"/>
      <c r="F40" s="170"/>
      <c r="G40" s="26"/>
      <c r="H40" s="11"/>
      <c r="I40" s="12"/>
    </row>
    <row r="41" spans="1:9" ht="12.75">
      <c r="A41" s="10" t="s">
        <v>88</v>
      </c>
      <c r="B41" s="98"/>
      <c r="C41" s="13"/>
      <c r="D41" s="13"/>
      <c r="E41" s="13"/>
      <c r="F41" s="170"/>
      <c r="G41" s="26"/>
      <c r="H41" s="11"/>
      <c r="I41" s="12"/>
    </row>
    <row r="42" spans="1:9" ht="12.75">
      <c r="A42" s="10"/>
      <c r="B42" s="98"/>
      <c r="C42" s="13"/>
      <c r="D42" s="13"/>
      <c r="E42" s="13"/>
      <c r="F42" s="170"/>
      <c r="G42" s="26"/>
      <c r="H42" s="11"/>
      <c r="I42" s="12"/>
    </row>
    <row r="43" spans="1:9" s="4" customFormat="1" ht="12.75">
      <c r="A43" s="7" t="s">
        <v>63</v>
      </c>
      <c r="B43" s="99">
        <v>12427</v>
      </c>
      <c r="C43" s="91">
        <f>D43-B43</f>
        <v>367</v>
      </c>
      <c r="D43" s="91">
        <v>12794</v>
      </c>
      <c r="E43" s="91">
        <v>13567</v>
      </c>
      <c r="F43" s="21"/>
      <c r="G43" s="33"/>
      <c r="H43" s="35"/>
      <c r="I43" s="45"/>
    </row>
    <row r="44" spans="1:9" s="4" customFormat="1" ht="12.75">
      <c r="A44" s="7" t="s">
        <v>89</v>
      </c>
      <c r="B44" s="99">
        <v>2099</v>
      </c>
      <c r="C44" s="91">
        <f>D44-B44</f>
        <v>-361</v>
      </c>
      <c r="D44" s="91">
        <v>1738</v>
      </c>
      <c r="E44" s="91">
        <v>2128</v>
      </c>
      <c r="F44" s="21"/>
      <c r="G44" s="33"/>
      <c r="H44" s="35"/>
      <c r="I44" s="45"/>
    </row>
    <row r="45" spans="1:9" ht="12.75">
      <c r="A45" s="10"/>
      <c r="B45" s="98"/>
      <c r="C45" s="13"/>
      <c r="D45" s="13"/>
      <c r="E45" s="13"/>
      <c r="F45" s="170"/>
      <c r="G45" s="26"/>
      <c r="H45" s="11"/>
      <c r="I45" s="12"/>
    </row>
    <row r="46" spans="1:9" ht="12.75">
      <c r="A46" s="7" t="s">
        <v>90</v>
      </c>
      <c r="B46" s="98"/>
      <c r="C46" s="13"/>
      <c r="D46" s="13"/>
      <c r="E46" s="13"/>
      <c r="F46" s="170"/>
      <c r="G46" s="26"/>
      <c r="H46" s="11"/>
      <c r="I46" s="12"/>
    </row>
    <row r="47" spans="1:9" ht="12.75">
      <c r="A47" s="92" t="s">
        <v>168</v>
      </c>
      <c r="B47" s="98">
        <v>100</v>
      </c>
      <c r="C47" s="165">
        <f>D47-B47</f>
        <v>-10</v>
      </c>
      <c r="D47" s="13">
        <v>90</v>
      </c>
      <c r="E47" s="13">
        <v>90</v>
      </c>
      <c r="F47" s="170" t="s">
        <v>120</v>
      </c>
      <c r="G47" s="26"/>
      <c r="H47" s="11"/>
      <c r="I47" s="12"/>
    </row>
    <row r="48" spans="1:9" ht="12.75">
      <c r="A48" s="92" t="s">
        <v>193</v>
      </c>
      <c r="B48" s="98">
        <v>0</v>
      </c>
      <c r="C48" s="165">
        <f>D48-B48</f>
        <v>12</v>
      </c>
      <c r="D48" s="13">
        <v>12</v>
      </c>
      <c r="E48" s="13">
        <v>12</v>
      </c>
      <c r="F48" s="170" t="s">
        <v>120</v>
      </c>
      <c r="G48" s="26"/>
      <c r="H48" s="11"/>
      <c r="I48" s="12"/>
    </row>
    <row r="49" spans="1:9" ht="12.75">
      <c r="A49" s="92" t="s">
        <v>99</v>
      </c>
      <c r="B49" s="98">
        <v>125</v>
      </c>
      <c r="C49" s="165">
        <f aca="true" t="shared" si="1" ref="C49:C67">D49-B49</f>
        <v>0</v>
      </c>
      <c r="D49" s="13">
        <v>125</v>
      </c>
      <c r="E49" s="13">
        <v>185</v>
      </c>
      <c r="F49" s="170" t="s">
        <v>120</v>
      </c>
      <c r="G49" s="166">
        <v>-0.587</v>
      </c>
      <c r="H49" s="11"/>
      <c r="I49" s="12"/>
    </row>
    <row r="50" spans="1:9" ht="12.75">
      <c r="A50" s="92" t="s">
        <v>100</v>
      </c>
      <c r="B50" s="98">
        <v>53</v>
      </c>
      <c r="C50" s="165">
        <f t="shared" si="1"/>
        <v>-53</v>
      </c>
      <c r="D50" s="13">
        <v>0</v>
      </c>
      <c r="E50" s="13">
        <v>0</v>
      </c>
      <c r="F50" s="170" t="s">
        <v>120</v>
      </c>
      <c r="G50" s="26"/>
      <c r="H50" s="11"/>
      <c r="I50" s="12"/>
    </row>
    <row r="51" spans="1:9" ht="12.75">
      <c r="A51" s="92" t="s">
        <v>101</v>
      </c>
      <c r="B51" s="98">
        <v>31</v>
      </c>
      <c r="C51" s="165">
        <f t="shared" si="1"/>
        <v>0</v>
      </c>
      <c r="D51" s="13">
        <v>31</v>
      </c>
      <c r="E51" s="13">
        <v>95</v>
      </c>
      <c r="F51" s="170" t="s">
        <v>120</v>
      </c>
      <c r="G51" s="166">
        <v>-0.151</v>
      </c>
      <c r="H51" s="11"/>
      <c r="I51" s="12"/>
    </row>
    <row r="52" spans="1:9" ht="12.75">
      <c r="A52" s="92" t="s">
        <v>102</v>
      </c>
      <c r="B52" s="98">
        <v>458</v>
      </c>
      <c r="C52" s="165">
        <f t="shared" si="1"/>
        <v>-110</v>
      </c>
      <c r="D52" s="13">
        <v>348</v>
      </c>
      <c r="E52" s="13">
        <v>348</v>
      </c>
      <c r="F52" s="170" t="s">
        <v>120</v>
      </c>
      <c r="G52" s="26"/>
      <c r="H52" s="11"/>
      <c r="I52" s="12"/>
    </row>
    <row r="53" spans="1:9" ht="12.75">
      <c r="A53" s="92" t="s">
        <v>194</v>
      </c>
      <c r="B53" s="98">
        <v>409</v>
      </c>
      <c r="C53" s="165">
        <f t="shared" si="1"/>
        <v>-204</v>
      </c>
      <c r="D53" s="13">
        <v>205</v>
      </c>
      <c r="E53" s="13">
        <v>214</v>
      </c>
      <c r="F53" s="170" t="s">
        <v>120</v>
      </c>
      <c r="G53" s="26"/>
      <c r="H53" s="11"/>
      <c r="I53" s="12"/>
    </row>
    <row r="54" spans="1:9" ht="12.75">
      <c r="A54" s="92" t="s">
        <v>173</v>
      </c>
      <c r="B54" s="98">
        <v>23</v>
      </c>
      <c r="C54" s="165">
        <f t="shared" si="1"/>
        <v>0</v>
      </c>
      <c r="D54" s="13">
        <v>23</v>
      </c>
      <c r="E54" s="13">
        <v>32</v>
      </c>
      <c r="F54" s="170" t="s">
        <v>120</v>
      </c>
      <c r="G54" s="26"/>
      <c r="H54" s="11"/>
      <c r="I54" s="12"/>
    </row>
    <row r="55" spans="1:9" ht="12.75">
      <c r="A55" s="92" t="s">
        <v>169</v>
      </c>
      <c r="B55" s="98">
        <v>3</v>
      </c>
      <c r="C55" s="165">
        <f t="shared" si="1"/>
        <v>-1</v>
      </c>
      <c r="D55" s="13">
        <v>2</v>
      </c>
      <c r="E55" s="13">
        <v>2</v>
      </c>
      <c r="F55" s="170" t="s">
        <v>120</v>
      </c>
      <c r="G55" s="26"/>
      <c r="H55" s="11"/>
      <c r="I55" s="12"/>
    </row>
    <row r="56" spans="1:9" ht="12.75">
      <c r="A56" s="92" t="s">
        <v>170</v>
      </c>
      <c r="B56" s="98">
        <v>1</v>
      </c>
      <c r="C56" s="165">
        <f t="shared" si="1"/>
        <v>0</v>
      </c>
      <c r="D56" s="13">
        <v>1</v>
      </c>
      <c r="E56" s="13">
        <v>1</v>
      </c>
      <c r="F56" s="170" t="s">
        <v>120</v>
      </c>
      <c r="G56" s="26"/>
      <c r="H56" s="11"/>
      <c r="I56" s="12"/>
    </row>
    <row r="57" spans="1:9" ht="12.75">
      <c r="A57" s="92" t="s">
        <v>171</v>
      </c>
      <c r="B57" s="98">
        <v>33</v>
      </c>
      <c r="C57" s="165">
        <f t="shared" si="1"/>
        <v>0</v>
      </c>
      <c r="D57" s="13">
        <v>33</v>
      </c>
      <c r="E57" s="13">
        <v>60</v>
      </c>
      <c r="F57" s="170" t="s">
        <v>120</v>
      </c>
      <c r="G57" s="26"/>
      <c r="H57" s="11"/>
      <c r="I57" s="12"/>
    </row>
    <row r="58" spans="1:9" ht="12.75">
      <c r="A58" s="92" t="s">
        <v>195</v>
      </c>
      <c r="B58" s="98">
        <v>0</v>
      </c>
      <c r="C58" s="165">
        <f t="shared" si="1"/>
        <v>7</v>
      </c>
      <c r="D58" s="13">
        <v>7</v>
      </c>
      <c r="E58" s="13">
        <v>8</v>
      </c>
      <c r="F58" s="170" t="s">
        <v>120</v>
      </c>
      <c r="G58" s="26"/>
      <c r="H58" s="11"/>
      <c r="I58" s="12"/>
    </row>
    <row r="59" spans="1:9" ht="12.75">
      <c r="A59" s="92" t="s">
        <v>103</v>
      </c>
      <c r="B59" s="98">
        <v>24</v>
      </c>
      <c r="C59" s="165">
        <f t="shared" si="1"/>
        <v>0</v>
      </c>
      <c r="D59" s="13">
        <v>24</v>
      </c>
      <c r="E59" s="13">
        <v>63</v>
      </c>
      <c r="F59" s="170" t="s">
        <v>120</v>
      </c>
      <c r="G59" s="26"/>
      <c r="H59" s="11"/>
      <c r="I59" s="12"/>
    </row>
    <row r="60" spans="1:9" ht="12.75">
      <c r="A60" s="92" t="s">
        <v>196</v>
      </c>
      <c r="B60" s="98">
        <v>0</v>
      </c>
      <c r="C60" s="165">
        <f t="shared" si="1"/>
        <v>3</v>
      </c>
      <c r="D60" s="13">
        <v>3</v>
      </c>
      <c r="E60" s="13">
        <v>3</v>
      </c>
      <c r="F60" s="170" t="s">
        <v>120</v>
      </c>
      <c r="G60" s="26"/>
      <c r="H60" s="11"/>
      <c r="I60" s="12"/>
    </row>
    <row r="61" spans="1:9" ht="12.75">
      <c r="A61" s="92" t="s">
        <v>104</v>
      </c>
      <c r="B61" s="98">
        <v>486</v>
      </c>
      <c r="C61" s="165">
        <f t="shared" si="1"/>
        <v>0</v>
      </c>
      <c r="D61" s="13">
        <v>486</v>
      </c>
      <c r="E61" s="13">
        <v>642</v>
      </c>
      <c r="F61" s="170" t="s">
        <v>120</v>
      </c>
      <c r="G61" s="166">
        <v>-1.05</v>
      </c>
      <c r="H61" s="11"/>
      <c r="I61" s="12"/>
    </row>
    <row r="62" spans="1:9" ht="12.75">
      <c r="A62" s="92" t="s">
        <v>105</v>
      </c>
      <c r="B62" s="98">
        <v>66</v>
      </c>
      <c r="C62" s="165">
        <f t="shared" si="1"/>
        <v>0</v>
      </c>
      <c r="D62" s="13">
        <v>66</v>
      </c>
      <c r="E62" s="13">
        <v>91</v>
      </c>
      <c r="F62" s="170" t="s">
        <v>120</v>
      </c>
      <c r="G62" s="166">
        <v>-0.274</v>
      </c>
      <c r="H62" s="11"/>
      <c r="I62" s="12"/>
    </row>
    <row r="63" spans="1:9" ht="12.75">
      <c r="A63" s="92" t="s">
        <v>198</v>
      </c>
      <c r="B63" s="98">
        <v>4</v>
      </c>
      <c r="C63" s="165">
        <f t="shared" si="1"/>
        <v>-4</v>
      </c>
      <c r="D63" s="13">
        <v>0</v>
      </c>
      <c r="E63" s="13">
        <v>0</v>
      </c>
      <c r="F63" s="170" t="s">
        <v>120</v>
      </c>
      <c r="G63" s="26"/>
      <c r="H63" s="11"/>
      <c r="I63" s="12"/>
    </row>
    <row r="64" spans="1:9" ht="12.75">
      <c r="A64" s="92" t="s">
        <v>197</v>
      </c>
      <c r="B64" s="98">
        <v>32</v>
      </c>
      <c r="C64" s="165">
        <f t="shared" si="1"/>
        <v>0</v>
      </c>
      <c r="D64" s="13">
        <v>32</v>
      </c>
      <c r="E64" s="13">
        <v>32</v>
      </c>
      <c r="F64" s="170" t="s">
        <v>120</v>
      </c>
      <c r="G64" s="26"/>
      <c r="H64" s="11"/>
      <c r="I64" s="12"/>
    </row>
    <row r="65" spans="1:9" ht="12.75">
      <c r="A65" s="92" t="s">
        <v>106</v>
      </c>
      <c r="B65" s="98">
        <v>133</v>
      </c>
      <c r="C65" s="165">
        <f t="shared" si="1"/>
        <v>0</v>
      </c>
      <c r="D65" s="13">
        <v>133</v>
      </c>
      <c r="E65" s="13">
        <v>133</v>
      </c>
      <c r="F65" s="170" t="s">
        <v>120</v>
      </c>
      <c r="G65" s="166">
        <v>-0.657</v>
      </c>
      <c r="H65" s="11"/>
      <c r="I65" s="12"/>
    </row>
    <row r="66" spans="1:9" ht="12.75">
      <c r="A66" s="92" t="s">
        <v>107</v>
      </c>
      <c r="B66" s="98">
        <v>17</v>
      </c>
      <c r="C66" s="165">
        <f t="shared" si="1"/>
        <v>0</v>
      </c>
      <c r="D66" s="13">
        <v>17</v>
      </c>
      <c r="E66" s="13">
        <v>17</v>
      </c>
      <c r="F66" s="170" t="s">
        <v>120</v>
      </c>
      <c r="G66" s="26"/>
      <c r="H66" s="11"/>
      <c r="I66" s="12"/>
    </row>
    <row r="67" spans="1:9" ht="12.75">
      <c r="A67" s="92" t="s">
        <v>172</v>
      </c>
      <c r="B67" s="98">
        <v>100</v>
      </c>
      <c r="C67" s="165">
        <f t="shared" si="1"/>
        <v>0</v>
      </c>
      <c r="D67" s="13">
        <v>100</v>
      </c>
      <c r="E67" s="13">
        <v>100</v>
      </c>
      <c r="F67" s="170" t="s">
        <v>120</v>
      </c>
      <c r="G67" s="26"/>
      <c r="H67" s="11"/>
      <c r="I67" s="12"/>
    </row>
    <row r="68" spans="1:9" s="4" customFormat="1" ht="13.5" thickBot="1">
      <c r="A68" s="7" t="s">
        <v>96</v>
      </c>
      <c r="B68" s="102">
        <f>SUM(B46:B67)</f>
        <v>2098</v>
      </c>
      <c r="C68" s="83">
        <f>SUM(C46:C67)</f>
        <v>-360</v>
      </c>
      <c r="D68" s="83">
        <f>SUM(D46:D67)</f>
        <v>1738</v>
      </c>
      <c r="E68" s="83">
        <f>SUM(E46:E67)</f>
        <v>2128</v>
      </c>
      <c r="F68" s="21"/>
      <c r="G68" s="33"/>
      <c r="H68" s="35"/>
      <c r="I68" s="45"/>
    </row>
    <row r="69" spans="1:9" ht="12.75">
      <c r="A69" s="10"/>
      <c r="B69" s="98"/>
      <c r="C69" s="13"/>
      <c r="D69" s="13"/>
      <c r="E69" s="13"/>
      <c r="F69" s="170"/>
      <c r="G69" s="26"/>
      <c r="H69" s="11"/>
      <c r="I69" s="12"/>
    </row>
    <row r="70" spans="1:9" ht="12.75">
      <c r="A70" s="7" t="s">
        <v>97</v>
      </c>
      <c r="B70" s="98"/>
      <c r="C70" s="13"/>
      <c r="D70" s="13"/>
      <c r="E70" s="13"/>
      <c r="F70" s="170"/>
      <c r="G70" s="26"/>
      <c r="H70" s="11"/>
      <c r="I70" s="12"/>
    </row>
    <row r="71" spans="1:9" ht="12.75">
      <c r="A71" s="92" t="s">
        <v>170</v>
      </c>
      <c r="B71" s="98"/>
      <c r="C71" s="13">
        <v>0</v>
      </c>
      <c r="D71" s="13"/>
      <c r="E71" s="13">
        <v>-1</v>
      </c>
      <c r="F71" s="170" t="s">
        <v>120</v>
      </c>
      <c r="G71" s="26"/>
      <c r="H71" s="11"/>
      <c r="I71" s="12"/>
    </row>
    <row r="72" spans="1:9" ht="12.75">
      <c r="A72" s="92" t="s">
        <v>199</v>
      </c>
      <c r="B72" s="98"/>
      <c r="C72" s="13">
        <v>53</v>
      </c>
      <c r="D72" s="13"/>
      <c r="E72" s="13">
        <v>0</v>
      </c>
      <c r="F72" s="170" t="s">
        <v>120</v>
      </c>
      <c r="G72" s="26"/>
      <c r="H72" s="11"/>
      <c r="I72" s="12"/>
    </row>
    <row r="73" spans="1:9" ht="12.75">
      <c r="A73" s="92" t="s">
        <v>200</v>
      </c>
      <c r="B73" s="98"/>
      <c r="C73" s="13">
        <v>205</v>
      </c>
      <c r="D73" s="13"/>
      <c r="E73" s="13">
        <v>0</v>
      </c>
      <c r="F73" s="170" t="s">
        <v>120</v>
      </c>
      <c r="G73" s="26"/>
      <c r="H73" s="11"/>
      <c r="I73" s="12"/>
    </row>
    <row r="74" spans="1:9" ht="12.75">
      <c r="A74" s="92" t="s">
        <v>201</v>
      </c>
      <c r="B74" s="98"/>
      <c r="C74" s="13">
        <v>110</v>
      </c>
      <c r="D74" s="13"/>
      <c r="E74" s="13">
        <v>0</v>
      </c>
      <c r="F74" s="170" t="s">
        <v>120</v>
      </c>
      <c r="G74" s="26"/>
      <c r="H74" s="11"/>
      <c r="I74" s="12"/>
    </row>
    <row r="75" spans="1:9" ht="12.75">
      <c r="A75" s="92" t="s">
        <v>202</v>
      </c>
      <c r="B75" s="98"/>
      <c r="C75" s="13">
        <v>-1</v>
      </c>
      <c r="D75" s="13"/>
      <c r="E75" s="13">
        <v>-1</v>
      </c>
      <c r="F75" s="170" t="s">
        <v>120</v>
      </c>
      <c r="G75" s="26"/>
      <c r="H75" s="11"/>
      <c r="I75" s="12"/>
    </row>
    <row r="76" spans="1:9" ht="13.5" thickBot="1">
      <c r="A76" s="92"/>
      <c r="B76" s="98"/>
      <c r="C76" s="83">
        <f>SUM(C71:C75)</f>
        <v>367</v>
      </c>
      <c r="D76" s="13"/>
      <c r="E76" s="83">
        <f>SUM(E71:E75)</f>
        <v>-2</v>
      </c>
      <c r="F76" s="170"/>
      <c r="G76" s="26"/>
      <c r="H76" s="11"/>
      <c r="I76" s="12"/>
    </row>
    <row r="77" spans="1:9" ht="12.75">
      <c r="A77" s="10"/>
      <c r="B77" s="98"/>
      <c r="C77" s="13"/>
      <c r="D77" s="13"/>
      <c r="E77" s="13"/>
      <c r="F77" s="170"/>
      <c r="G77" s="26"/>
      <c r="H77" s="11"/>
      <c r="I77" s="12"/>
    </row>
    <row r="78" spans="1:9" ht="13.5" thickBot="1">
      <c r="A78" s="10"/>
      <c r="B78" s="98"/>
      <c r="C78" s="13"/>
      <c r="D78" s="13"/>
      <c r="E78" s="13"/>
      <c r="F78" s="169"/>
      <c r="G78" s="26"/>
      <c r="H78" s="11"/>
      <c r="I78" s="12"/>
    </row>
    <row r="79" spans="1:9" ht="12.75">
      <c r="A79" s="53"/>
      <c r="B79" s="93"/>
      <c r="C79" s="94"/>
      <c r="D79" s="94"/>
      <c r="E79" s="95"/>
      <c r="F79" s="167"/>
      <c r="G79" s="110"/>
      <c r="H79" s="37"/>
      <c r="I79" s="69"/>
    </row>
    <row r="80" spans="1:9" ht="12.75">
      <c r="A80" s="90" t="s">
        <v>141</v>
      </c>
      <c r="B80" s="98"/>
      <c r="C80" s="13"/>
      <c r="D80" s="13"/>
      <c r="E80" s="65"/>
      <c r="F80" s="170"/>
      <c r="G80" s="26"/>
      <c r="H80" s="11"/>
      <c r="I80" s="12"/>
    </row>
    <row r="81" spans="1:9" ht="12.75">
      <c r="A81" s="90"/>
      <c r="B81" s="98"/>
      <c r="C81" s="13"/>
      <c r="D81" s="13"/>
      <c r="E81" s="65"/>
      <c r="F81" s="170"/>
      <c r="G81" s="26"/>
      <c r="H81" s="11"/>
      <c r="I81" s="12"/>
    </row>
    <row r="82" spans="1:9" s="4" customFormat="1" ht="12.75">
      <c r="A82" s="7" t="s">
        <v>87</v>
      </c>
      <c r="B82" s="99">
        <v>2004</v>
      </c>
      <c r="C82" s="91">
        <f>D82-B82</f>
        <v>0</v>
      </c>
      <c r="D82" s="91">
        <v>2004</v>
      </c>
      <c r="E82" s="100">
        <v>2054</v>
      </c>
      <c r="F82" s="21"/>
      <c r="G82" s="33"/>
      <c r="H82" s="35"/>
      <c r="I82" s="45"/>
    </row>
    <row r="83" spans="1:9" ht="12.75">
      <c r="A83" s="7"/>
      <c r="B83" s="98"/>
      <c r="C83" s="13"/>
      <c r="D83" s="13"/>
      <c r="E83" s="65"/>
      <c r="F83" s="170"/>
      <c r="G83" s="26"/>
      <c r="H83" s="11"/>
      <c r="I83" s="12"/>
    </row>
    <row r="84" spans="1:9" ht="12.75">
      <c r="A84" s="7" t="s">
        <v>88</v>
      </c>
      <c r="B84" s="98"/>
      <c r="C84" s="13"/>
      <c r="D84" s="13"/>
      <c r="E84" s="65"/>
      <c r="F84" s="170"/>
      <c r="G84" s="26"/>
      <c r="H84" s="11"/>
      <c r="I84" s="12"/>
    </row>
    <row r="85" spans="1:9" ht="12.75">
      <c r="A85" s="7"/>
      <c r="B85" s="98"/>
      <c r="C85" s="13"/>
      <c r="D85" s="13"/>
      <c r="E85" s="65"/>
      <c r="F85" s="170"/>
      <c r="G85" s="26"/>
      <c r="H85" s="11"/>
      <c r="I85" s="12"/>
    </row>
    <row r="86" spans="1:9" s="4" customFormat="1" ht="12.75">
      <c r="A86" s="7" t="s">
        <v>63</v>
      </c>
      <c r="B86" s="99">
        <v>2004</v>
      </c>
      <c r="C86" s="91">
        <f>D86-B86</f>
        <v>0</v>
      </c>
      <c r="D86" s="91">
        <v>2004</v>
      </c>
      <c r="E86" s="100">
        <v>2054</v>
      </c>
      <c r="F86" s="21"/>
      <c r="G86" s="33"/>
      <c r="H86" s="35"/>
      <c r="I86" s="45"/>
    </row>
    <row r="87" spans="1:9" s="4" customFormat="1" ht="12.75">
      <c r="A87" s="7" t="s">
        <v>89</v>
      </c>
      <c r="B87" s="99">
        <v>0</v>
      </c>
      <c r="C87" s="91">
        <f>D87-B87</f>
        <v>0</v>
      </c>
      <c r="D87" s="91">
        <v>0</v>
      </c>
      <c r="E87" s="100">
        <v>0</v>
      </c>
      <c r="F87" s="21"/>
      <c r="G87" s="33"/>
      <c r="H87" s="35"/>
      <c r="I87" s="45"/>
    </row>
    <row r="88" spans="1:9" ht="13.5" thickBot="1">
      <c r="A88" s="14"/>
      <c r="B88" s="104"/>
      <c r="C88" s="48"/>
      <c r="D88" s="48"/>
      <c r="E88" s="105"/>
      <c r="F88" s="169"/>
      <c r="G88" s="57"/>
      <c r="H88" s="15"/>
      <c r="I88" s="16"/>
    </row>
    <row r="89" spans="1:9" ht="12.75">
      <c r="A89" s="36"/>
      <c r="B89" s="93"/>
      <c r="C89" s="94"/>
      <c r="D89" s="94"/>
      <c r="E89" s="95"/>
      <c r="F89" s="167"/>
      <c r="G89" s="110"/>
      <c r="H89" s="37"/>
      <c r="I89" s="69"/>
    </row>
    <row r="90" spans="1:9" ht="12.75">
      <c r="A90" s="90" t="s">
        <v>108</v>
      </c>
      <c r="B90" s="98"/>
      <c r="C90" s="13"/>
      <c r="D90" s="13"/>
      <c r="E90" s="65"/>
      <c r="F90" s="170"/>
      <c r="G90" s="26"/>
      <c r="H90" s="11"/>
      <c r="I90" s="12"/>
    </row>
    <row r="91" spans="1:9" ht="12.75">
      <c r="A91" s="10"/>
      <c r="B91" s="98"/>
      <c r="C91" s="13"/>
      <c r="D91" s="13"/>
      <c r="E91" s="65"/>
      <c r="F91" s="170"/>
      <c r="G91" s="26"/>
      <c r="H91" s="11"/>
      <c r="I91" s="12"/>
    </row>
    <row r="92" spans="1:9" s="4" customFormat="1" ht="12.75">
      <c r="A92" s="7" t="s">
        <v>87</v>
      </c>
      <c r="B92" s="99">
        <v>12431</v>
      </c>
      <c r="C92" s="91">
        <f>D92-B92</f>
        <v>-490</v>
      </c>
      <c r="D92" s="91">
        <v>11941</v>
      </c>
      <c r="E92" s="100">
        <v>12234</v>
      </c>
      <c r="F92" s="21"/>
      <c r="G92" s="33"/>
      <c r="H92" s="35"/>
      <c r="I92" s="45"/>
    </row>
    <row r="93" spans="1:9" s="4" customFormat="1" ht="12.75">
      <c r="A93" s="7"/>
      <c r="B93" s="99"/>
      <c r="C93" s="13"/>
      <c r="D93" s="91"/>
      <c r="E93" s="100"/>
      <c r="F93" s="21"/>
      <c r="G93" s="33"/>
      <c r="H93" s="35"/>
      <c r="I93" s="45"/>
    </row>
    <row r="94" spans="1:9" s="4" customFormat="1" ht="12.75">
      <c r="A94" s="7" t="s">
        <v>88</v>
      </c>
      <c r="B94" s="99"/>
      <c r="C94" s="13"/>
      <c r="D94" s="91"/>
      <c r="E94" s="100"/>
      <c r="F94" s="21"/>
      <c r="G94" s="33"/>
      <c r="H94" s="35"/>
      <c r="I94" s="45"/>
    </row>
    <row r="95" spans="1:9" s="4" customFormat="1" ht="12.75">
      <c r="A95" s="7"/>
      <c r="B95" s="99"/>
      <c r="C95" s="13"/>
      <c r="D95" s="91"/>
      <c r="E95" s="100"/>
      <c r="F95" s="21"/>
      <c r="G95" s="33"/>
      <c r="H95" s="35"/>
      <c r="I95" s="45"/>
    </row>
    <row r="96" spans="1:9" s="4" customFormat="1" ht="12.75">
      <c r="A96" s="7" t="s">
        <v>63</v>
      </c>
      <c r="B96" s="99">
        <v>11152</v>
      </c>
      <c r="C96" s="91">
        <f>D96-B96</f>
        <v>-46</v>
      </c>
      <c r="D96" s="91">
        <v>11106</v>
      </c>
      <c r="E96" s="100">
        <v>11385</v>
      </c>
      <c r="F96" s="21"/>
      <c r="G96" s="33"/>
      <c r="H96" s="35"/>
      <c r="I96" s="45"/>
    </row>
    <row r="97" spans="1:9" s="4" customFormat="1" ht="12.75">
      <c r="A97" s="7" t="s">
        <v>89</v>
      </c>
      <c r="B97" s="99">
        <v>1279</v>
      </c>
      <c r="C97" s="91">
        <f>D97-B97</f>
        <v>-444</v>
      </c>
      <c r="D97" s="91">
        <v>835</v>
      </c>
      <c r="E97" s="100">
        <v>849</v>
      </c>
      <c r="F97" s="21"/>
      <c r="G97" s="33"/>
      <c r="H97" s="35"/>
      <c r="I97" s="45"/>
    </row>
    <row r="98" spans="1:9" ht="12.75">
      <c r="A98" s="10"/>
      <c r="B98" s="98"/>
      <c r="C98" s="13"/>
      <c r="D98" s="13"/>
      <c r="E98" s="65"/>
      <c r="F98" s="170"/>
      <c r="G98" s="26"/>
      <c r="H98" s="11"/>
      <c r="I98" s="12"/>
    </row>
    <row r="99" spans="1:9" ht="12.75">
      <c r="A99" s="7" t="s">
        <v>90</v>
      </c>
      <c r="B99" s="98"/>
      <c r="C99" s="13"/>
      <c r="D99" s="13"/>
      <c r="E99" s="65"/>
      <c r="F99" s="170"/>
      <c r="G99" s="26"/>
      <c r="H99" s="11"/>
      <c r="I99" s="12"/>
    </row>
    <row r="100" spans="1:9" ht="12.75">
      <c r="A100" s="92" t="s">
        <v>109</v>
      </c>
      <c r="B100" s="98">
        <v>332</v>
      </c>
      <c r="C100" s="165">
        <f>D100-B100</f>
        <v>0</v>
      </c>
      <c r="D100" s="13">
        <v>332</v>
      </c>
      <c r="E100" s="65">
        <v>345</v>
      </c>
      <c r="F100" s="170" t="s">
        <v>120</v>
      </c>
      <c r="G100" s="26"/>
      <c r="H100" s="11"/>
      <c r="I100" s="12"/>
    </row>
    <row r="101" spans="1:9" ht="12.75">
      <c r="A101" s="92" t="s">
        <v>174</v>
      </c>
      <c r="B101" s="98">
        <v>70</v>
      </c>
      <c r="C101" s="165">
        <f aca="true" t="shared" si="2" ref="C101:C117">D101-B101</f>
        <v>0</v>
      </c>
      <c r="D101" s="13">
        <v>70</v>
      </c>
      <c r="E101" s="65">
        <v>90</v>
      </c>
      <c r="F101" s="170" t="s">
        <v>120</v>
      </c>
      <c r="G101" s="26"/>
      <c r="H101" s="11"/>
      <c r="I101" s="12"/>
    </row>
    <row r="102" spans="1:9" ht="12.75">
      <c r="A102" s="92" t="s">
        <v>110</v>
      </c>
      <c r="B102" s="98">
        <v>19</v>
      </c>
      <c r="C102" s="165">
        <f t="shared" si="2"/>
        <v>-19</v>
      </c>
      <c r="D102" s="13">
        <v>0</v>
      </c>
      <c r="E102" s="65">
        <v>0</v>
      </c>
      <c r="F102" s="170" t="s">
        <v>120</v>
      </c>
      <c r="G102" s="26"/>
      <c r="H102" s="11"/>
      <c r="I102" s="12"/>
    </row>
    <row r="103" spans="1:9" ht="12.75">
      <c r="A103" s="92" t="s">
        <v>203</v>
      </c>
      <c r="B103" s="98">
        <v>20</v>
      </c>
      <c r="C103" s="165">
        <f t="shared" si="2"/>
        <v>0</v>
      </c>
      <c r="D103" s="13">
        <v>20</v>
      </c>
      <c r="E103" s="65">
        <v>0</v>
      </c>
      <c r="F103" s="170" t="s">
        <v>59</v>
      </c>
      <c r="G103" s="26"/>
      <c r="H103" s="11"/>
      <c r="I103" s="12"/>
    </row>
    <row r="104" spans="1:9" ht="12.75">
      <c r="A104" s="92" t="s">
        <v>111</v>
      </c>
      <c r="B104" s="98">
        <v>90</v>
      </c>
      <c r="C104" s="165">
        <f t="shared" si="2"/>
        <v>-45</v>
      </c>
      <c r="D104" s="13">
        <v>45</v>
      </c>
      <c r="E104" s="65">
        <v>45</v>
      </c>
      <c r="F104" s="170" t="s">
        <v>120</v>
      </c>
      <c r="G104" s="26"/>
      <c r="H104" s="11"/>
      <c r="I104" s="12"/>
    </row>
    <row r="105" spans="1:9" ht="12.75">
      <c r="A105" s="92" t="s">
        <v>204</v>
      </c>
      <c r="B105" s="98">
        <v>0</v>
      </c>
      <c r="C105" s="165">
        <f t="shared" si="2"/>
        <v>45</v>
      </c>
      <c r="D105" s="13">
        <v>45</v>
      </c>
      <c r="E105" s="65">
        <v>45</v>
      </c>
      <c r="F105" s="170" t="s">
        <v>120</v>
      </c>
      <c r="G105" s="26"/>
      <c r="H105" s="11"/>
      <c r="I105" s="12"/>
    </row>
    <row r="106" spans="1:9" ht="12.75">
      <c r="A106" s="92" t="s">
        <v>112</v>
      </c>
      <c r="B106" s="98">
        <v>3</v>
      </c>
      <c r="C106" s="165">
        <f t="shared" si="2"/>
        <v>0</v>
      </c>
      <c r="D106" s="13">
        <v>3</v>
      </c>
      <c r="E106" s="65">
        <v>0</v>
      </c>
      <c r="F106" s="170" t="s">
        <v>59</v>
      </c>
      <c r="G106" s="26"/>
      <c r="H106" s="11"/>
      <c r="I106" s="12"/>
    </row>
    <row r="107" spans="1:9" ht="12.75">
      <c r="A107" s="92" t="s">
        <v>113</v>
      </c>
      <c r="B107" s="98">
        <v>19</v>
      </c>
      <c r="C107" s="165">
        <f t="shared" si="2"/>
        <v>-19</v>
      </c>
      <c r="D107" s="13">
        <v>0</v>
      </c>
      <c r="E107" s="65">
        <v>0</v>
      </c>
      <c r="F107" s="170" t="s">
        <v>120</v>
      </c>
      <c r="G107" s="26"/>
      <c r="H107" s="11"/>
      <c r="I107" s="12"/>
    </row>
    <row r="108" spans="1:9" ht="12.75">
      <c r="A108" s="92" t="s">
        <v>205</v>
      </c>
      <c r="B108" s="98">
        <v>130</v>
      </c>
      <c r="C108" s="165">
        <f t="shared" si="2"/>
        <v>-30</v>
      </c>
      <c r="D108" s="13">
        <v>100</v>
      </c>
      <c r="E108" s="65">
        <v>118</v>
      </c>
      <c r="F108" s="170" t="s">
        <v>120</v>
      </c>
      <c r="G108" s="26"/>
      <c r="H108" s="11"/>
      <c r="I108" s="12"/>
    </row>
    <row r="109" spans="1:9" ht="12.75">
      <c r="A109" s="92" t="s">
        <v>175</v>
      </c>
      <c r="B109" s="98">
        <v>46</v>
      </c>
      <c r="C109" s="165">
        <f t="shared" si="2"/>
        <v>0</v>
      </c>
      <c r="D109" s="13">
        <v>46</v>
      </c>
      <c r="E109" s="65">
        <v>40</v>
      </c>
      <c r="F109" s="170" t="s">
        <v>120</v>
      </c>
      <c r="G109" s="26"/>
      <c r="H109" s="11"/>
      <c r="I109" s="12"/>
    </row>
    <row r="110" spans="1:9" ht="12.75">
      <c r="A110" s="92" t="s">
        <v>176</v>
      </c>
      <c r="B110" s="98">
        <v>372</v>
      </c>
      <c r="C110" s="165">
        <f t="shared" si="2"/>
        <v>-372</v>
      </c>
      <c r="D110" s="13">
        <v>0</v>
      </c>
      <c r="E110" s="65">
        <v>0</v>
      </c>
      <c r="F110" s="170" t="s">
        <v>120</v>
      </c>
      <c r="G110" s="26"/>
      <c r="H110" s="11"/>
      <c r="I110" s="12"/>
    </row>
    <row r="111" spans="1:9" ht="12.75">
      <c r="A111" s="92" t="s">
        <v>114</v>
      </c>
      <c r="B111" s="98">
        <v>51</v>
      </c>
      <c r="C111" s="165">
        <f t="shared" si="2"/>
        <v>0</v>
      </c>
      <c r="D111" s="13">
        <v>51</v>
      </c>
      <c r="E111" s="65">
        <v>53</v>
      </c>
      <c r="F111" s="170" t="s">
        <v>59</v>
      </c>
      <c r="G111" s="26"/>
      <c r="H111" s="11"/>
      <c r="I111" s="12"/>
    </row>
    <row r="112" spans="1:9" ht="12.75">
      <c r="A112" s="92" t="s">
        <v>115</v>
      </c>
      <c r="B112" s="98">
        <v>20</v>
      </c>
      <c r="C112" s="165">
        <f t="shared" si="2"/>
        <v>0</v>
      </c>
      <c r="D112" s="13">
        <v>20</v>
      </c>
      <c r="E112" s="65">
        <v>16</v>
      </c>
      <c r="F112" s="170" t="s">
        <v>59</v>
      </c>
      <c r="G112" s="26"/>
      <c r="H112" s="11"/>
      <c r="I112" s="12"/>
    </row>
    <row r="113" spans="1:9" ht="12.75">
      <c r="A113" s="92" t="s">
        <v>116</v>
      </c>
      <c r="B113" s="98">
        <v>20</v>
      </c>
      <c r="C113" s="165">
        <f t="shared" si="2"/>
        <v>-4</v>
      </c>
      <c r="D113" s="13">
        <v>16</v>
      </c>
      <c r="E113" s="65">
        <v>9</v>
      </c>
      <c r="F113" s="170" t="s">
        <v>59</v>
      </c>
      <c r="G113" s="26"/>
      <c r="H113" s="11"/>
      <c r="I113" s="12"/>
    </row>
    <row r="114" spans="1:9" ht="12.75">
      <c r="A114" s="92" t="s">
        <v>177</v>
      </c>
      <c r="B114" s="98">
        <v>37</v>
      </c>
      <c r="C114" s="165">
        <f t="shared" si="2"/>
        <v>0</v>
      </c>
      <c r="D114" s="13">
        <v>37</v>
      </c>
      <c r="E114" s="65">
        <v>37</v>
      </c>
      <c r="F114" s="170" t="s">
        <v>59</v>
      </c>
      <c r="G114" s="26"/>
      <c r="H114" s="11"/>
      <c r="I114" s="12"/>
    </row>
    <row r="115" spans="1:9" ht="12.75">
      <c r="A115" s="92" t="s">
        <v>178</v>
      </c>
      <c r="B115" s="98">
        <v>5</v>
      </c>
      <c r="C115" s="165">
        <f t="shared" si="2"/>
        <v>0</v>
      </c>
      <c r="D115" s="13">
        <v>5</v>
      </c>
      <c r="E115" s="65">
        <v>5</v>
      </c>
      <c r="F115" s="170" t="s">
        <v>120</v>
      </c>
      <c r="G115" s="26"/>
      <c r="H115" s="11"/>
      <c r="I115" s="12"/>
    </row>
    <row r="116" spans="1:9" ht="12.75">
      <c r="A116" s="92" t="s">
        <v>179</v>
      </c>
      <c r="B116" s="98">
        <v>45</v>
      </c>
      <c r="C116" s="165">
        <f t="shared" si="2"/>
        <v>0</v>
      </c>
      <c r="D116" s="13">
        <v>45</v>
      </c>
      <c r="E116" s="65">
        <v>45</v>
      </c>
      <c r="F116" s="170" t="s">
        <v>121</v>
      </c>
      <c r="G116" s="26"/>
      <c r="H116" s="11"/>
      <c r="I116" s="12"/>
    </row>
    <row r="117" spans="1:9" s="4" customFormat="1" ht="13.5" thickBot="1">
      <c r="A117" s="7" t="s">
        <v>96</v>
      </c>
      <c r="B117" s="102">
        <f>SUM(B100:B116)</f>
        <v>1279</v>
      </c>
      <c r="C117" s="83">
        <f t="shared" si="2"/>
        <v>-444</v>
      </c>
      <c r="D117" s="83">
        <f>SUM(D100:D116)</f>
        <v>835</v>
      </c>
      <c r="E117" s="103">
        <f>SUM(E100:E116)</f>
        <v>848</v>
      </c>
      <c r="F117" s="21"/>
      <c r="G117" s="33"/>
      <c r="H117" s="35"/>
      <c r="I117" s="45"/>
    </row>
    <row r="118" spans="1:9" ht="12.75">
      <c r="A118" s="10"/>
      <c r="B118" s="98"/>
      <c r="C118" s="13"/>
      <c r="D118" s="13"/>
      <c r="E118" s="65"/>
      <c r="F118" s="170"/>
      <c r="G118" s="26"/>
      <c r="H118" s="11"/>
      <c r="I118" s="12"/>
    </row>
    <row r="119" spans="1:9" ht="12.75">
      <c r="A119" s="7" t="s">
        <v>97</v>
      </c>
      <c r="B119" s="98"/>
      <c r="C119" s="13"/>
      <c r="D119" s="13"/>
      <c r="E119" s="65"/>
      <c r="F119" s="170"/>
      <c r="G119" s="26"/>
      <c r="H119" s="11"/>
      <c r="I119" s="12"/>
    </row>
    <row r="120" spans="1:9" ht="12.75">
      <c r="A120" s="92" t="s">
        <v>206</v>
      </c>
      <c r="B120" s="98"/>
      <c r="C120" s="13">
        <v>0</v>
      </c>
      <c r="D120" s="13"/>
      <c r="E120" s="65">
        <v>58</v>
      </c>
      <c r="F120" s="170" t="s">
        <v>120</v>
      </c>
      <c r="G120" s="26"/>
      <c r="H120" s="11"/>
      <c r="I120" s="12"/>
    </row>
    <row r="121" spans="1:9" ht="12.75">
      <c r="A121" s="92" t="s">
        <v>176</v>
      </c>
      <c r="B121" s="98"/>
      <c r="C121" s="13">
        <v>-80</v>
      </c>
      <c r="D121" s="13"/>
      <c r="E121" s="65">
        <v>-82</v>
      </c>
      <c r="F121" s="170" t="s">
        <v>120</v>
      </c>
      <c r="G121" s="26"/>
      <c r="H121" s="11"/>
      <c r="I121" s="12"/>
    </row>
    <row r="122" spans="1:9" ht="12.75">
      <c r="A122" s="92" t="s">
        <v>207</v>
      </c>
      <c r="B122" s="98"/>
      <c r="C122" s="13">
        <v>37</v>
      </c>
      <c r="D122" s="13"/>
      <c r="E122" s="65">
        <v>38</v>
      </c>
      <c r="F122" s="170" t="s">
        <v>120</v>
      </c>
      <c r="G122" s="26"/>
      <c r="H122" s="11"/>
      <c r="I122" s="12"/>
    </row>
    <row r="123" spans="1:9" ht="12.75">
      <c r="A123" s="92" t="s">
        <v>208</v>
      </c>
      <c r="B123" s="98"/>
      <c r="C123" s="13">
        <v>-3</v>
      </c>
      <c r="D123" s="13"/>
      <c r="E123" s="65">
        <v>-3</v>
      </c>
      <c r="F123" s="170" t="s">
        <v>59</v>
      </c>
      <c r="G123" s="26"/>
      <c r="H123" s="11"/>
      <c r="I123" s="12"/>
    </row>
    <row r="124" spans="1:9" ht="13.5" thickBot="1">
      <c r="A124" s="10"/>
      <c r="B124" s="98"/>
      <c r="C124" s="83">
        <f>SUM(C120:C123)</f>
        <v>-46</v>
      </c>
      <c r="D124" s="13"/>
      <c r="E124" s="103">
        <f>SUM(E120:E123)</f>
        <v>11</v>
      </c>
      <c r="F124" s="170"/>
      <c r="G124" s="26"/>
      <c r="H124" s="11"/>
      <c r="I124" s="12"/>
    </row>
    <row r="125" spans="1:9" ht="13.5" thickBot="1">
      <c r="A125" s="10"/>
      <c r="B125" s="98"/>
      <c r="C125" s="13"/>
      <c r="D125" s="13"/>
      <c r="E125" s="65"/>
      <c r="F125" s="170"/>
      <c r="G125" s="26"/>
      <c r="H125" s="11"/>
      <c r="I125" s="12"/>
    </row>
    <row r="126" spans="1:9" ht="12.75">
      <c r="A126" s="36"/>
      <c r="B126" s="93"/>
      <c r="C126" s="94"/>
      <c r="D126" s="94"/>
      <c r="E126" s="95"/>
      <c r="F126" s="167"/>
      <c r="G126" s="110"/>
      <c r="H126" s="37"/>
      <c r="I126" s="69"/>
    </row>
    <row r="127" spans="1:9" ht="12.75">
      <c r="A127" s="90" t="s">
        <v>142</v>
      </c>
      <c r="B127" s="98"/>
      <c r="C127" s="13"/>
      <c r="D127" s="13"/>
      <c r="E127" s="65"/>
      <c r="F127" s="170"/>
      <c r="G127" s="26"/>
      <c r="H127" s="11"/>
      <c r="I127" s="12"/>
    </row>
    <row r="128" spans="1:9" ht="12.75">
      <c r="A128" s="10"/>
      <c r="B128" s="98"/>
      <c r="C128" s="13"/>
      <c r="D128" s="13"/>
      <c r="E128" s="65"/>
      <c r="F128" s="170"/>
      <c r="G128" s="26"/>
      <c r="H128" s="11"/>
      <c r="I128" s="12"/>
    </row>
    <row r="129" spans="1:9" s="4" customFormat="1" ht="12.75">
      <c r="A129" s="7" t="s">
        <v>87</v>
      </c>
      <c r="B129" s="99">
        <v>2802</v>
      </c>
      <c r="C129" s="91">
        <f>D129-B129</f>
        <v>0</v>
      </c>
      <c r="D129" s="91">
        <v>2802</v>
      </c>
      <c r="E129" s="100">
        <v>3269</v>
      </c>
      <c r="F129" s="21"/>
      <c r="G129" s="33"/>
      <c r="H129" s="35"/>
      <c r="I129" s="45"/>
    </row>
    <row r="130" spans="1:9" ht="12.75">
      <c r="A130" s="7"/>
      <c r="B130" s="98"/>
      <c r="C130" s="13"/>
      <c r="D130" s="13"/>
      <c r="E130" s="65"/>
      <c r="F130" s="170"/>
      <c r="G130" s="26"/>
      <c r="H130" s="11"/>
      <c r="I130" s="12"/>
    </row>
    <row r="131" spans="1:9" ht="12.75">
      <c r="A131" s="7" t="s">
        <v>88</v>
      </c>
      <c r="B131" s="98"/>
      <c r="C131" s="13"/>
      <c r="D131" s="13"/>
      <c r="E131" s="65"/>
      <c r="F131" s="170"/>
      <c r="G131" s="26"/>
      <c r="H131" s="11"/>
      <c r="I131" s="12"/>
    </row>
    <row r="132" spans="1:9" ht="12.75">
      <c r="A132" s="7"/>
      <c r="B132" s="98"/>
      <c r="C132" s="13"/>
      <c r="D132" s="13"/>
      <c r="E132" s="65"/>
      <c r="F132" s="170"/>
      <c r="G132" s="26"/>
      <c r="H132" s="11"/>
      <c r="I132" s="12"/>
    </row>
    <row r="133" spans="1:9" s="4" customFormat="1" ht="12.75">
      <c r="A133" s="7" t="s">
        <v>63</v>
      </c>
      <c r="B133" s="99">
        <v>2387</v>
      </c>
      <c r="C133" s="91">
        <f>D133-B133</f>
        <v>0</v>
      </c>
      <c r="D133" s="91">
        <v>2387</v>
      </c>
      <c r="E133" s="100">
        <v>2844</v>
      </c>
      <c r="F133" s="21"/>
      <c r="G133" s="33"/>
      <c r="H133" s="35"/>
      <c r="I133" s="45"/>
    </row>
    <row r="134" spans="1:9" s="4" customFormat="1" ht="12.75">
      <c r="A134" s="7" t="s">
        <v>89</v>
      </c>
      <c r="B134" s="99">
        <v>415</v>
      </c>
      <c r="C134" s="91">
        <f>D134-B134</f>
        <v>0</v>
      </c>
      <c r="D134" s="91">
        <v>415</v>
      </c>
      <c r="E134" s="100">
        <v>425</v>
      </c>
      <c r="F134" s="21"/>
      <c r="G134" s="33"/>
      <c r="H134" s="35"/>
      <c r="I134" s="45"/>
    </row>
    <row r="135" spans="1:9" ht="12.75">
      <c r="A135" s="10"/>
      <c r="B135" s="98"/>
      <c r="C135" s="13"/>
      <c r="D135" s="13"/>
      <c r="E135" s="65"/>
      <c r="F135" s="170"/>
      <c r="G135" s="26"/>
      <c r="H135" s="11"/>
      <c r="I135" s="12"/>
    </row>
    <row r="136" spans="1:9" ht="12.75">
      <c r="A136" s="7" t="s">
        <v>90</v>
      </c>
      <c r="B136" s="98"/>
      <c r="C136" s="13"/>
      <c r="D136" s="13"/>
      <c r="E136" s="65"/>
      <c r="F136" s="170"/>
      <c r="G136" s="26"/>
      <c r="H136" s="11"/>
      <c r="I136" s="12"/>
    </row>
    <row r="137" spans="1:9" ht="12.75">
      <c r="A137" s="10" t="s">
        <v>137</v>
      </c>
      <c r="B137" s="98">
        <v>415</v>
      </c>
      <c r="C137" s="165">
        <f>D137-B137</f>
        <v>0</v>
      </c>
      <c r="D137" s="13">
        <v>415</v>
      </c>
      <c r="E137" s="65">
        <v>425</v>
      </c>
      <c r="F137" s="170" t="s">
        <v>120</v>
      </c>
      <c r="G137" s="26"/>
      <c r="H137" s="11"/>
      <c r="I137" s="12"/>
    </row>
    <row r="138" spans="1:9" ht="13.5" thickBot="1">
      <c r="A138" s="10"/>
      <c r="B138" s="98"/>
      <c r="C138" s="13"/>
      <c r="D138" s="13"/>
      <c r="E138" s="65"/>
      <c r="F138" s="170"/>
      <c r="G138" s="26"/>
      <c r="H138" s="11"/>
      <c r="I138" s="12"/>
    </row>
    <row r="139" spans="1:9" ht="12.75">
      <c r="A139" s="36"/>
      <c r="B139" s="93"/>
      <c r="C139" s="94"/>
      <c r="D139" s="94"/>
      <c r="E139" s="95"/>
      <c r="F139" s="167"/>
      <c r="G139" s="110"/>
      <c r="H139" s="37"/>
      <c r="I139" s="69"/>
    </row>
    <row r="140" spans="1:9" ht="12.75">
      <c r="A140" s="90" t="s">
        <v>143</v>
      </c>
      <c r="B140" s="98"/>
      <c r="C140" s="13"/>
      <c r="D140" s="13"/>
      <c r="E140" s="65"/>
      <c r="F140" s="170"/>
      <c r="G140" s="26"/>
      <c r="H140" s="11"/>
      <c r="I140" s="12"/>
    </row>
    <row r="141" spans="1:9" ht="12.75">
      <c r="A141" s="10"/>
      <c r="B141" s="98"/>
      <c r="C141" s="13"/>
      <c r="D141" s="13"/>
      <c r="E141" s="65"/>
      <c r="F141" s="170"/>
      <c r="G141" s="26"/>
      <c r="H141" s="11"/>
      <c r="I141" s="12"/>
    </row>
    <row r="142" spans="1:9" s="4" customFormat="1" ht="12.75">
      <c r="A142" s="7" t="s">
        <v>87</v>
      </c>
      <c r="B142" s="99">
        <v>587</v>
      </c>
      <c r="C142" s="91">
        <f>D142-B142</f>
        <v>1807</v>
      </c>
      <c r="D142" s="91">
        <v>2394</v>
      </c>
      <c r="E142" s="100">
        <v>2474</v>
      </c>
      <c r="F142" s="21"/>
      <c r="G142" s="33"/>
      <c r="H142" s="35"/>
      <c r="I142" s="45"/>
    </row>
    <row r="143" spans="1:9" ht="12.75">
      <c r="A143" s="7"/>
      <c r="B143" s="98"/>
      <c r="C143" s="13"/>
      <c r="D143" s="13"/>
      <c r="E143" s="65"/>
      <c r="F143" s="170"/>
      <c r="G143" s="26"/>
      <c r="H143" s="11"/>
      <c r="I143" s="12"/>
    </row>
    <row r="144" spans="1:9" ht="12.75">
      <c r="A144" s="7" t="s">
        <v>88</v>
      </c>
      <c r="B144" s="98"/>
      <c r="C144" s="13"/>
      <c r="D144" s="13"/>
      <c r="E144" s="65"/>
      <c r="F144" s="170"/>
      <c r="G144" s="26"/>
      <c r="H144" s="11"/>
      <c r="I144" s="12"/>
    </row>
    <row r="145" spans="1:9" ht="12.75">
      <c r="A145" s="7"/>
      <c r="B145" s="98"/>
      <c r="C145" s="13"/>
      <c r="D145" s="13"/>
      <c r="E145" s="65"/>
      <c r="F145" s="170"/>
      <c r="G145" s="26"/>
      <c r="H145" s="11"/>
      <c r="I145" s="12"/>
    </row>
    <row r="146" spans="1:9" s="4" customFormat="1" ht="12.75">
      <c r="A146" s="7" t="s">
        <v>63</v>
      </c>
      <c r="B146" s="99">
        <v>0</v>
      </c>
      <c r="C146" s="91">
        <f>D146-B146</f>
        <v>0</v>
      </c>
      <c r="D146" s="91">
        <v>0</v>
      </c>
      <c r="E146" s="100">
        <v>0</v>
      </c>
      <c r="F146" s="21"/>
      <c r="G146" s="33"/>
      <c r="H146" s="35"/>
      <c r="I146" s="45"/>
    </row>
    <row r="147" spans="1:9" s="4" customFormat="1" ht="12.75">
      <c r="A147" s="7" t="s">
        <v>89</v>
      </c>
      <c r="B147" s="99">
        <v>587</v>
      </c>
      <c r="C147" s="91">
        <f>D147-B147</f>
        <v>1807</v>
      </c>
      <c r="D147" s="91">
        <v>2394</v>
      </c>
      <c r="E147" s="100">
        <v>2474</v>
      </c>
      <c r="F147" s="21"/>
      <c r="G147" s="33"/>
      <c r="H147" s="35"/>
      <c r="I147" s="45"/>
    </row>
    <row r="148" spans="1:9" ht="12.75">
      <c r="A148" s="7"/>
      <c r="B148" s="98"/>
      <c r="C148" s="13"/>
      <c r="D148" s="13"/>
      <c r="E148" s="65"/>
      <c r="F148" s="170"/>
      <c r="G148" s="26"/>
      <c r="H148" s="11"/>
      <c r="I148" s="12"/>
    </row>
    <row r="149" spans="1:9" ht="12.75">
      <c r="A149" s="7" t="s">
        <v>90</v>
      </c>
      <c r="B149" s="98"/>
      <c r="C149" s="13"/>
      <c r="D149" s="13"/>
      <c r="E149" s="65"/>
      <c r="F149" s="170"/>
      <c r="G149" s="26"/>
      <c r="H149" s="11"/>
      <c r="I149" s="12"/>
    </row>
    <row r="150" spans="1:9" ht="12.75">
      <c r="A150" s="92" t="s">
        <v>138</v>
      </c>
      <c r="B150" s="98">
        <v>450</v>
      </c>
      <c r="C150" s="165">
        <f>D150-B150</f>
        <v>0</v>
      </c>
      <c r="D150" s="13">
        <v>450</v>
      </c>
      <c r="E150" s="65">
        <v>525</v>
      </c>
      <c r="F150" s="170" t="s">
        <v>120</v>
      </c>
      <c r="G150" s="26"/>
      <c r="H150" s="11"/>
      <c r="I150" s="12"/>
    </row>
    <row r="151" spans="1:9" ht="12.75">
      <c r="A151" s="92" t="s">
        <v>139</v>
      </c>
      <c r="B151" s="98">
        <v>36</v>
      </c>
      <c r="C151" s="165">
        <f>D151-B151</f>
        <v>0</v>
      </c>
      <c r="D151" s="13">
        <v>36</v>
      </c>
      <c r="E151" s="65">
        <v>37</v>
      </c>
      <c r="F151" s="170" t="s">
        <v>59</v>
      </c>
      <c r="G151" s="26"/>
      <c r="H151" s="11"/>
      <c r="I151" s="12"/>
    </row>
    <row r="152" spans="1:9" ht="12.75">
      <c r="A152" s="92" t="s">
        <v>140</v>
      </c>
      <c r="B152" s="98">
        <v>101</v>
      </c>
      <c r="C152" s="165">
        <f>D152-B152</f>
        <v>0</v>
      </c>
      <c r="D152" s="13">
        <v>101</v>
      </c>
      <c r="E152" s="65">
        <v>196</v>
      </c>
      <c r="F152" s="170" t="s">
        <v>120</v>
      </c>
      <c r="G152" s="26"/>
      <c r="H152" s="11"/>
      <c r="I152" s="12"/>
    </row>
    <row r="153" spans="1:9" ht="12.75">
      <c r="A153" s="92" t="s">
        <v>209</v>
      </c>
      <c r="B153" s="98">
        <v>0</v>
      </c>
      <c r="C153" s="165">
        <f>D153-B153</f>
        <v>1807</v>
      </c>
      <c r="D153" s="13">
        <v>1807</v>
      </c>
      <c r="E153" s="65">
        <v>1716</v>
      </c>
      <c r="F153" s="170" t="s">
        <v>120</v>
      </c>
      <c r="G153" s="26"/>
      <c r="H153" s="11"/>
      <c r="I153" s="12"/>
    </row>
    <row r="154" spans="1:9" ht="13.5" thickBot="1">
      <c r="A154" s="7" t="s">
        <v>96</v>
      </c>
      <c r="B154" s="102">
        <f>SUM(B150:B153)</f>
        <v>587</v>
      </c>
      <c r="C154" s="83">
        <f>D154-B154</f>
        <v>1807</v>
      </c>
      <c r="D154" s="83">
        <f>SUM(D150:D153)</f>
        <v>2394</v>
      </c>
      <c r="E154" s="103">
        <f>SUM(E150:E153)</f>
        <v>2474</v>
      </c>
      <c r="F154" s="170"/>
      <c r="G154" s="26"/>
      <c r="H154" s="11"/>
      <c r="I154" s="12"/>
    </row>
    <row r="155" spans="1:9" ht="13.5" thickBot="1">
      <c r="A155" s="14"/>
      <c r="B155" s="104"/>
      <c r="C155" s="48"/>
      <c r="D155" s="48"/>
      <c r="E155" s="105"/>
      <c r="F155" s="169"/>
      <c r="G155" s="57"/>
      <c r="H155" s="15"/>
      <c r="I155" s="16"/>
    </row>
  </sheetData>
  <printOptions horizontalCentered="1"/>
  <pageMargins left="0.15748031496062992" right="0.15748031496062992" top="0.984251968503937" bottom="0.1968503937007874" header="0.5118110236220472" footer="0.5118110236220472"/>
  <pageSetup horizontalDpi="360" verticalDpi="360" orientation="portrait" paperSize="9" r:id="rId1"/>
  <headerFooter alignWithMargins="0">
    <oddHeader>&amp;R&amp;"Arial,Bold"&amp;12&amp;UAppendix C</oddHeader>
  </headerFooter>
  <rowBreaks count="3" manualBreakCount="3">
    <brk id="35" max="255" man="1"/>
    <brk id="88" max="5" man="1"/>
    <brk id="12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G7">
      <selection activeCell="Q22" sqref="Q22"/>
    </sheetView>
  </sheetViews>
  <sheetFormatPr defaultColWidth="9.140625" defaultRowHeight="12.75"/>
  <cols>
    <col min="1" max="1" width="10.7109375" style="0" bestFit="1" customWidth="1"/>
    <col min="3" max="3" width="9.8515625" style="0" bestFit="1" customWidth="1"/>
    <col min="4" max="4" width="8.00390625" style="0" bestFit="1" customWidth="1"/>
    <col min="6" max="6" width="8.7109375" style="0" bestFit="1" customWidth="1"/>
    <col min="11" max="11" width="8.00390625" style="0" bestFit="1" customWidth="1"/>
    <col min="12" max="12" width="9.421875" style="0" bestFit="1" customWidth="1"/>
    <col min="14" max="14" width="9.421875" style="0" bestFit="1" customWidth="1"/>
    <col min="18" max="19" width="8.00390625" style="0" bestFit="1" customWidth="1"/>
    <col min="20" max="20" width="8.7109375" style="0" bestFit="1" customWidth="1"/>
  </cols>
  <sheetData>
    <row r="1" spans="1:17" ht="12.75">
      <c r="A1" s="3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13.5" thickBot="1"/>
    <row r="7" spans="1:20" ht="13.5" thickBot="1">
      <c r="A7" s="17"/>
      <c r="B7" s="42" t="s">
        <v>157</v>
      </c>
      <c r="C7" s="58"/>
      <c r="D7" s="58"/>
      <c r="E7" s="58"/>
      <c r="F7" s="58"/>
      <c r="G7" s="77" t="s">
        <v>147</v>
      </c>
      <c r="H7" s="75"/>
      <c r="I7" s="75"/>
      <c r="J7" s="75"/>
      <c r="K7" s="78"/>
      <c r="L7" s="58" t="s">
        <v>158</v>
      </c>
      <c r="M7" s="58"/>
      <c r="N7" s="58"/>
      <c r="O7" s="58"/>
      <c r="P7" s="58"/>
      <c r="Q7" s="59"/>
      <c r="R7" s="42" t="s">
        <v>181</v>
      </c>
      <c r="S7" s="43"/>
      <c r="T7" s="44"/>
    </row>
    <row r="8" spans="1:20" ht="12.75">
      <c r="A8" s="21" t="s">
        <v>36</v>
      </c>
      <c r="B8" s="76" t="s">
        <v>149</v>
      </c>
      <c r="C8" s="6" t="s">
        <v>149</v>
      </c>
      <c r="D8" s="6" t="s">
        <v>17</v>
      </c>
      <c r="E8" s="6" t="s">
        <v>187</v>
      </c>
      <c r="F8" s="6" t="s">
        <v>66</v>
      </c>
      <c r="G8" s="76" t="s">
        <v>149</v>
      </c>
      <c r="H8" s="6" t="s">
        <v>149</v>
      </c>
      <c r="I8" s="6" t="s">
        <v>187</v>
      </c>
      <c r="J8" s="6" t="s">
        <v>17</v>
      </c>
      <c r="K8" s="64" t="s">
        <v>17</v>
      </c>
      <c r="L8" s="8" t="s">
        <v>50</v>
      </c>
      <c r="M8" s="8" t="s">
        <v>149</v>
      </c>
      <c r="N8" s="8" t="s">
        <v>50</v>
      </c>
      <c r="O8" s="8" t="s">
        <v>187</v>
      </c>
      <c r="P8" s="8" t="s">
        <v>75</v>
      </c>
      <c r="Q8" s="9" t="s">
        <v>38</v>
      </c>
      <c r="R8" s="174"/>
      <c r="S8" s="156"/>
      <c r="T8" s="157"/>
    </row>
    <row r="9" spans="1:20" ht="12.75">
      <c r="A9" s="21"/>
      <c r="B9" s="39" t="s">
        <v>69</v>
      </c>
      <c r="C9" s="8" t="s">
        <v>69</v>
      </c>
      <c r="D9" s="8"/>
      <c r="E9" s="8" t="s">
        <v>71</v>
      </c>
      <c r="F9" s="8" t="s">
        <v>67</v>
      </c>
      <c r="G9" s="39" t="s">
        <v>79</v>
      </c>
      <c r="H9" s="8" t="s">
        <v>82</v>
      </c>
      <c r="I9" s="8" t="s">
        <v>63</v>
      </c>
      <c r="J9" s="8" t="s">
        <v>67</v>
      </c>
      <c r="K9" s="9" t="s">
        <v>67</v>
      </c>
      <c r="L9" s="8" t="s">
        <v>73</v>
      </c>
      <c r="M9" s="8" t="s">
        <v>69</v>
      </c>
      <c r="N9" s="8" t="s">
        <v>73</v>
      </c>
      <c r="O9" s="8" t="s">
        <v>69</v>
      </c>
      <c r="P9" s="8" t="s">
        <v>148</v>
      </c>
      <c r="Q9" s="9" t="s">
        <v>190</v>
      </c>
      <c r="R9" s="174"/>
      <c r="S9" s="156"/>
      <c r="T9" s="157"/>
    </row>
    <row r="10" spans="1:20" ht="12.75">
      <c r="A10" s="21"/>
      <c r="B10" s="39" t="s">
        <v>70</v>
      </c>
      <c r="C10" s="8" t="s">
        <v>70</v>
      </c>
      <c r="D10" s="8"/>
      <c r="E10" s="8" t="s">
        <v>72</v>
      </c>
      <c r="F10" s="8" t="s">
        <v>156</v>
      </c>
      <c r="G10" s="39" t="s">
        <v>81</v>
      </c>
      <c r="H10" s="8" t="s">
        <v>79</v>
      </c>
      <c r="I10" s="8" t="s">
        <v>81</v>
      </c>
      <c r="J10" s="8" t="s">
        <v>78</v>
      </c>
      <c r="K10" s="9" t="s">
        <v>82</v>
      </c>
      <c r="L10" s="8" t="s">
        <v>74</v>
      </c>
      <c r="M10" s="8" t="s">
        <v>70</v>
      </c>
      <c r="N10" s="8" t="s">
        <v>74</v>
      </c>
      <c r="O10" s="8" t="s">
        <v>70</v>
      </c>
      <c r="P10" s="8" t="s">
        <v>64</v>
      </c>
      <c r="Q10" s="9" t="s">
        <v>191</v>
      </c>
      <c r="R10" s="174"/>
      <c r="S10" s="156"/>
      <c r="T10" s="157" t="s">
        <v>180</v>
      </c>
    </row>
    <row r="11" spans="1:20" ht="12.75">
      <c r="A11" s="21"/>
      <c r="B11" s="39"/>
      <c r="C11" s="8" t="s">
        <v>37</v>
      </c>
      <c r="D11" s="8"/>
      <c r="E11" s="8"/>
      <c r="F11" s="8" t="s">
        <v>68</v>
      </c>
      <c r="G11" s="39" t="s">
        <v>80</v>
      </c>
      <c r="H11" s="8" t="s">
        <v>81</v>
      </c>
      <c r="I11" s="8" t="s">
        <v>80</v>
      </c>
      <c r="J11" s="8" t="s">
        <v>149</v>
      </c>
      <c r="K11" s="9" t="s">
        <v>149</v>
      </c>
      <c r="L11" s="8" t="s">
        <v>51</v>
      </c>
      <c r="M11" s="8" t="s">
        <v>64</v>
      </c>
      <c r="N11" s="8" t="s">
        <v>51</v>
      </c>
      <c r="O11" s="8" t="s">
        <v>64</v>
      </c>
      <c r="P11" s="8" t="s">
        <v>65</v>
      </c>
      <c r="Q11" s="9" t="s">
        <v>76</v>
      </c>
      <c r="R11" s="174" t="s">
        <v>15</v>
      </c>
      <c r="S11" s="156" t="s">
        <v>149</v>
      </c>
      <c r="T11" s="157" t="s">
        <v>149</v>
      </c>
    </row>
    <row r="12" spans="1:20" ht="13.5" thickBot="1">
      <c r="A12" s="25"/>
      <c r="B12" s="40"/>
      <c r="C12" s="24"/>
      <c r="D12" s="24"/>
      <c r="E12" s="24"/>
      <c r="F12" s="24" t="s">
        <v>77</v>
      </c>
      <c r="G12" s="40" t="s">
        <v>80</v>
      </c>
      <c r="H12" s="24" t="s">
        <v>80</v>
      </c>
      <c r="I12" s="24"/>
      <c r="J12" s="24" t="s">
        <v>79</v>
      </c>
      <c r="K12" s="41" t="s">
        <v>79</v>
      </c>
      <c r="L12" s="24" t="s">
        <v>155</v>
      </c>
      <c r="M12" s="24" t="s">
        <v>65</v>
      </c>
      <c r="N12" s="24" t="s">
        <v>189</v>
      </c>
      <c r="O12" s="24" t="s">
        <v>65</v>
      </c>
      <c r="P12" s="24"/>
      <c r="Q12" s="41" t="s">
        <v>52</v>
      </c>
      <c r="R12" s="14"/>
      <c r="S12" s="15"/>
      <c r="T12" s="16"/>
    </row>
    <row r="13" spans="1:20" ht="12.75">
      <c r="A13" s="19"/>
      <c r="B13" s="39" t="s">
        <v>12</v>
      </c>
      <c r="C13" s="8" t="s">
        <v>12</v>
      </c>
      <c r="D13" s="8" t="s">
        <v>12</v>
      </c>
      <c r="E13" s="8" t="s">
        <v>12</v>
      </c>
      <c r="F13" s="8" t="s">
        <v>6</v>
      </c>
      <c r="G13" s="39" t="s">
        <v>12</v>
      </c>
      <c r="H13" s="8"/>
      <c r="I13" s="8" t="s">
        <v>12</v>
      </c>
      <c r="J13" s="8" t="s">
        <v>6</v>
      </c>
      <c r="K13" s="9" t="s">
        <v>6</v>
      </c>
      <c r="L13" s="8" t="s">
        <v>59</v>
      </c>
      <c r="M13" s="8" t="s">
        <v>28</v>
      </c>
      <c r="N13" s="8" t="s">
        <v>59</v>
      </c>
      <c r="O13" s="8" t="s">
        <v>28</v>
      </c>
      <c r="P13" s="8" t="s">
        <v>28</v>
      </c>
      <c r="Q13" s="9"/>
      <c r="R13" s="39" t="s">
        <v>28</v>
      </c>
      <c r="S13" s="8" t="s">
        <v>28</v>
      </c>
      <c r="T13" s="9" t="s">
        <v>6</v>
      </c>
    </row>
    <row r="14" spans="1:20" ht="12.75">
      <c r="A14" s="19"/>
      <c r="B14" s="10"/>
      <c r="C14" s="11"/>
      <c r="D14" s="11"/>
      <c r="E14" s="11"/>
      <c r="F14" s="11"/>
      <c r="G14" s="10"/>
      <c r="H14" s="11"/>
      <c r="I14" s="11"/>
      <c r="J14" s="11"/>
      <c r="K14" s="12"/>
      <c r="L14" s="11"/>
      <c r="M14" s="11"/>
      <c r="N14" s="11"/>
      <c r="O14" s="11"/>
      <c r="P14" s="11"/>
      <c r="Q14" s="12"/>
      <c r="R14" s="10"/>
      <c r="S14" s="11"/>
      <c r="T14" s="12"/>
    </row>
    <row r="15" spans="1:20" ht="12.75">
      <c r="A15" s="19" t="s">
        <v>39</v>
      </c>
      <c r="B15" s="46">
        <v>303.577</v>
      </c>
      <c r="C15" s="46">
        <v>304.883</v>
      </c>
      <c r="D15" s="46">
        <f>C15-B15</f>
        <v>1.3059999999999832</v>
      </c>
      <c r="E15">
        <v>324.548</v>
      </c>
      <c r="F15" s="71">
        <f>(E15-C15)/C15*100</f>
        <v>6.450015251752318</v>
      </c>
      <c r="G15" s="80">
        <v>228.269</v>
      </c>
      <c r="H15" s="26">
        <v>229.574</v>
      </c>
      <c r="I15" s="11">
        <v>245.604</v>
      </c>
      <c r="J15" s="67">
        <f>(I15-G15)/G15*100</f>
        <v>7.594110457398949</v>
      </c>
      <c r="K15" s="70">
        <f>(I15-H15)/H15*100</f>
        <v>6.982498018068248</v>
      </c>
      <c r="L15" s="13">
        <v>261546</v>
      </c>
      <c r="M15" s="13">
        <f>B15/L15*1000000</f>
        <v>1160.702132703234</v>
      </c>
      <c r="N15" s="1">
        <v>263820</v>
      </c>
      <c r="O15" s="13">
        <f>E15/N15*1000000</f>
        <v>1230.1872488818133</v>
      </c>
      <c r="P15" s="13">
        <f>O15-M15</f>
        <v>69.48511617857935</v>
      </c>
      <c r="Q15" s="38" t="s">
        <v>53</v>
      </c>
      <c r="R15" s="10">
        <v>1118.32</v>
      </c>
      <c r="S15" s="11">
        <v>1162.02</v>
      </c>
      <c r="T15" s="70">
        <f>(S15-R15)/R15*100</f>
        <v>3.9076471850633134</v>
      </c>
    </row>
    <row r="16" spans="1:20" ht="12.75">
      <c r="A16" s="19"/>
      <c r="B16" s="46"/>
      <c r="C16" s="46"/>
      <c r="D16" s="46"/>
      <c r="F16" s="46"/>
      <c r="G16" s="80"/>
      <c r="H16" s="26"/>
      <c r="I16" s="11"/>
      <c r="J16" s="26"/>
      <c r="K16" s="12"/>
      <c r="L16" s="13"/>
      <c r="M16" s="13"/>
      <c r="N16" s="1"/>
      <c r="O16" s="13"/>
      <c r="P16" s="13"/>
      <c r="Q16" s="38"/>
      <c r="R16" s="10"/>
      <c r="S16" s="11"/>
      <c r="T16" s="12"/>
    </row>
    <row r="17" spans="1:20" ht="12.75">
      <c r="A17" s="19" t="s">
        <v>40</v>
      </c>
      <c r="B17" s="46">
        <v>191.783</v>
      </c>
      <c r="C17" s="46">
        <v>193.121</v>
      </c>
      <c r="D17" s="46">
        <f>C17-B17</f>
        <v>1.3380000000000223</v>
      </c>
      <c r="E17">
        <v>201.568</v>
      </c>
      <c r="F17" s="71">
        <f>(E17-C17)/C17*100</f>
        <v>4.373941725653866</v>
      </c>
      <c r="G17" s="80">
        <v>136.997</v>
      </c>
      <c r="H17" s="26">
        <v>138.335</v>
      </c>
      <c r="I17" s="11">
        <v>144.566</v>
      </c>
      <c r="J17" s="67">
        <f>(I17-G17)/G17*100</f>
        <v>5.524938502302961</v>
      </c>
      <c r="K17" s="70">
        <f>(I17-H17)/H17*100</f>
        <v>4.504283080926732</v>
      </c>
      <c r="L17" s="13">
        <v>181344</v>
      </c>
      <c r="M17" s="13">
        <f>B17/L17*1000000</f>
        <v>1057.5646285512616</v>
      </c>
      <c r="N17" s="1">
        <v>181880</v>
      </c>
      <c r="O17" s="13">
        <f>E17/N17*1000000</f>
        <v>1108.247195953376</v>
      </c>
      <c r="P17" s="13">
        <f>O17-M17</f>
        <v>50.68256740211427</v>
      </c>
      <c r="Q17" s="38" t="s">
        <v>54</v>
      </c>
      <c r="R17" s="10">
        <v>1083.59</v>
      </c>
      <c r="S17" s="11">
        <v>1116.96</v>
      </c>
      <c r="T17" s="70">
        <f>(S17-R17)/R17*100</f>
        <v>3.0795780691959247</v>
      </c>
    </row>
    <row r="18" spans="1:20" ht="12.75">
      <c r="A18" s="19"/>
      <c r="B18" s="46"/>
      <c r="C18" s="46"/>
      <c r="D18" s="46"/>
      <c r="F18" s="46"/>
      <c r="G18" s="80"/>
      <c r="H18" s="26"/>
      <c r="I18" s="11"/>
      <c r="J18" s="26"/>
      <c r="K18" s="12"/>
      <c r="L18" s="13"/>
      <c r="M18" s="13"/>
      <c r="N18" s="1"/>
      <c r="O18" s="13"/>
      <c r="P18" s="13"/>
      <c r="Q18" s="38"/>
      <c r="R18" s="10"/>
      <c r="S18" s="11"/>
      <c r="T18" s="12"/>
    </row>
    <row r="19" spans="1:20" ht="12.75">
      <c r="A19" s="19" t="s">
        <v>41</v>
      </c>
      <c r="B19" s="46">
        <v>597.111</v>
      </c>
      <c r="C19" s="46">
        <v>600.248</v>
      </c>
      <c r="D19" s="46">
        <f>C19-B19</f>
        <v>3.1370000000000573</v>
      </c>
      <c r="E19">
        <v>637.436</v>
      </c>
      <c r="F19" s="71">
        <f>(E19-C19)/C19*100</f>
        <v>6.195439218456369</v>
      </c>
      <c r="G19" s="80">
        <v>488.144</v>
      </c>
      <c r="H19" s="26">
        <v>491.281</v>
      </c>
      <c r="I19" s="11">
        <v>521.785</v>
      </c>
      <c r="J19" s="67">
        <f>(I19-G19)/G19*100</f>
        <v>6.891613949981965</v>
      </c>
      <c r="K19" s="70">
        <f>(I19-H19)/H19*100</f>
        <v>6.2090738294377275</v>
      </c>
      <c r="L19" s="13">
        <v>422302</v>
      </c>
      <c r="M19" s="13">
        <f>B19/L19*1000000</f>
        <v>1413.9431023296124</v>
      </c>
      <c r="N19" s="1">
        <v>432474</v>
      </c>
      <c r="O19" s="13">
        <f>E19/N19*1000000</f>
        <v>1473.929068568284</v>
      </c>
      <c r="P19" s="13">
        <f>O19-M19</f>
        <v>59.98596623867161</v>
      </c>
      <c r="Q19" s="38" t="s">
        <v>55</v>
      </c>
      <c r="R19" s="10">
        <v>1105.81</v>
      </c>
      <c r="S19" s="11">
        <v>1133.16</v>
      </c>
      <c r="T19" s="70">
        <f>(S19-R19)/R19*100</f>
        <v>2.473300114847952</v>
      </c>
    </row>
    <row r="20" spans="1:20" ht="12.75">
      <c r="A20" s="19"/>
      <c r="B20" s="46"/>
      <c r="C20" s="46"/>
      <c r="D20" s="46"/>
      <c r="F20" s="46"/>
      <c r="G20" s="80"/>
      <c r="H20" s="26"/>
      <c r="I20" s="11"/>
      <c r="J20" s="26"/>
      <c r="K20" s="12"/>
      <c r="L20" s="13"/>
      <c r="M20" s="13"/>
      <c r="N20" s="1"/>
      <c r="O20" s="13"/>
      <c r="P20" s="13"/>
      <c r="Q20" s="38"/>
      <c r="R20" s="10"/>
      <c r="S20" s="11"/>
      <c r="T20" s="12"/>
    </row>
    <row r="21" spans="1:20" ht="12.75">
      <c r="A21" s="19" t="s">
        <v>42</v>
      </c>
      <c r="B21" s="46">
        <v>269.607</v>
      </c>
      <c r="C21" s="46">
        <v>270.687</v>
      </c>
      <c r="D21" s="46">
        <f>C21-B21</f>
        <v>1.079999999999984</v>
      </c>
      <c r="E21">
        <v>288.737</v>
      </c>
      <c r="F21" s="71">
        <f>(E21-C21)/C21*100</f>
        <v>6.668218274242949</v>
      </c>
      <c r="G21" s="80">
        <v>210.796</v>
      </c>
      <c r="H21" s="26">
        <v>211.875</v>
      </c>
      <c r="I21" s="11">
        <v>227.1</v>
      </c>
      <c r="J21" s="67">
        <f>(I21-G21)/G21*100</f>
        <v>7.7344921155999184</v>
      </c>
      <c r="K21" s="70">
        <f>(I21-H21)/H21*100</f>
        <v>7.1858407079646</v>
      </c>
      <c r="L21" s="13">
        <v>218578</v>
      </c>
      <c r="M21" s="13">
        <f>B21/L21*1000000</f>
        <v>1233.4589940433164</v>
      </c>
      <c r="N21" s="1">
        <v>218070</v>
      </c>
      <c r="O21" s="13">
        <f>E21/N21*1000000</f>
        <v>1324.0564956206724</v>
      </c>
      <c r="P21" s="13">
        <f>O21-M21</f>
        <v>90.59750157735607</v>
      </c>
      <c r="Q21" s="38" t="s">
        <v>211</v>
      </c>
      <c r="R21" s="10">
        <v>1218.81</v>
      </c>
      <c r="S21" s="11">
        <v>1283.42</v>
      </c>
      <c r="T21" s="70">
        <f>(S21-R21)/R21*100</f>
        <v>5.301072357463439</v>
      </c>
    </row>
    <row r="22" spans="1:20" ht="12.75">
      <c r="A22" s="19"/>
      <c r="B22" s="46"/>
      <c r="C22" s="46"/>
      <c r="D22" s="46"/>
      <c r="F22" s="46"/>
      <c r="G22" s="80"/>
      <c r="H22" s="26"/>
      <c r="I22" s="11"/>
      <c r="J22" s="26"/>
      <c r="K22" s="12"/>
      <c r="L22" s="13"/>
      <c r="M22" s="13"/>
      <c r="N22" s="1"/>
      <c r="O22" s="13"/>
      <c r="P22" s="13"/>
      <c r="Q22" s="38"/>
      <c r="R22" s="10"/>
      <c r="S22" s="11"/>
      <c r="T22" s="12"/>
    </row>
    <row r="23" spans="1:20" ht="12.75">
      <c r="A23" s="19" t="s">
        <v>43</v>
      </c>
      <c r="B23" s="46">
        <v>248.27</v>
      </c>
      <c r="C23" s="46">
        <v>249.501</v>
      </c>
      <c r="D23" s="46">
        <f>C23-B23</f>
        <v>1.2309999999999945</v>
      </c>
      <c r="E23">
        <v>263.877</v>
      </c>
      <c r="F23" s="71">
        <f>(E23-C23)/C23*100</f>
        <v>5.761900753904796</v>
      </c>
      <c r="G23" s="80">
        <v>190.77</v>
      </c>
      <c r="H23" s="26">
        <v>192.001</v>
      </c>
      <c r="I23" s="11">
        <v>203.687</v>
      </c>
      <c r="J23" s="67">
        <f>(I23-G23)/G23*100</f>
        <v>6.770980762174346</v>
      </c>
      <c r="K23" s="70">
        <f>(I23-H23)/H23*100</f>
        <v>6.086426633194622</v>
      </c>
      <c r="L23" s="13">
        <v>206218</v>
      </c>
      <c r="M23" s="13">
        <f>B23/L23*1000000</f>
        <v>1203.920123364595</v>
      </c>
      <c r="N23" s="1">
        <v>206618</v>
      </c>
      <c r="O23" s="13">
        <f>E23/N23*1000000</f>
        <v>1277.1249358719956</v>
      </c>
      <c r="P23" s="13">
        <f>O23-M23</f>
        <v>73.20481250740067</v>
      </c>
      <c r="Q23" s="38" t="s">
        <v>56</v>
      </c>
      <c r="R23" s="10">
        <v>1100.35</v>
      </c>
      <c r="S23" s="11">
        <v>1152.06</v>
      </c>
      <c r="T23" s="70">
        <f>(S23-R23)/R23*100</f>
        <v>4.6994138228745435</v>
      </c>
    </row>
    <row r="24" spans="1:20" ht="12.75">
      <c r="A24" s="19"/>
      <c r="B24" s="46"/>
      <c r="C24" s="46"/>
      <c r="D24" s="46"/>
      <c r="F24" s="46"/>
      <c r="G24" s="80"/>
      <c r="H24" s="26"/>
      <c r="I24" s="11"/>
      <c r="J24" s="26"/>
      <c r="K24" s="12"/>
      <c r="L24" s="13"/>
      <c r="M24" s="13"/>
      <c r="N24" s="1"/>
      <c r="O24" s="13"/>
      <c r="P24" s="13"/>
      <c r="Q24" s="38"/>
      <c r="R24" s="10"/>
      <c r="S24" s="11"/>
      <c r="T24" s="12"/>
    </row>
    <row r="25" spans="1:20" s="4" customFormat="1" ht="12.75">
      <c r="A25" s="54" t="s">
        <v>44</v>
      </c>
      <c r="B25" s="50">
        <v>270.51</v>
      </c>
      <c r="C25" s="50">
        <v>271.187</v>
      </c>
      <c r="D25" s="50">
        <f>C25-B25</f>
        <v>0.6770000000000209</v>
      </c>
      <c r="E25" s="172">
        <v>284.773</v>
      </c>
      <c r="F25" s="72">
        <f>(E25-C25)/C25*100</f>
        <v>5.009827167231472</v>
      </c>
      <c r="G25" s="81">
        <v>210.295</v>
      </c>
      <c r="H25" s="79">
        <v>210.971</v>
      </c>
      <c r="I25" s="173">
        <v>221.602</v>
      </c>
      <c r="J25" s="161">
        <f>(I25-G25)/G25*100</f>
        <v>5.376732685037693</v>
      </c>
      <c r="K25" s="73">
        <f>(I25-H25)/H25*100</f>
        <v>5.03908120073375</v>
      </c>
      <c r="L25" s="51">
        <v>216178</v>
      </c>
      <c r="M25" s="51">
        <f>B25/L25*1000000</f>
        <v>1251.3299225638132</v>
      </c>
      <c r="N25" s="178">
        <v>216532</v>
      </c>
      <c r="O25" s="51">
        <f>E25/N25*1000000</f>
        <v>1315.1543420833873</v>
      </c>
      <c r="P25" s="51">
        <f>O25-M25</f>
        <v>63.82441951957412</v>
      </c>
      <c r="Q25" s="52" t="s">
        <v>210</v>
      </c>
      <c r="R25" s="175">
        <v>1236.96</v>
      </c>
      <c r="S25" s="173">
        <v>1285.26</v>
      </c>
      <c r="T25" s="73">
        <f>(S25-R25)/R25*100</f>
        <v>3.904734187039189</v>
      </c>
    </row>
    <row r="26" spans="1:20" ht="12.75">
      <c r="A26" s="19"/>
      <c r="B26" s="46"/>
      <c r="C26" s="46"/>
      <c r="D26" s="46"/>
      <c r="F26" s="46"/>
      <c r="G26" s="80"/>
      <c r="H26" s="26"/>
      <c r="I26" s="11"/>
      <c r="J26" s="26"/>
      <c r="K26" s="12"/>
      <c r="L26" s="13"/>
      <c r="M26" s="13"/>
      <c r="N26" s="1"/>
      <c r="O26" s="13"/>
      <c r="P26" s="13"/>
      <c r="Q26" s="38"/>
      <c r="R26" s="10"/>
      <c r="S26" s="11"/>
      <c r="T26" s="12"/>
    </row>
    <row r="27" spans="1:20" ht="12.75">
      <c r="A27" s="19" t="s">
        <v>45</v>
      </c>
      <c r="B27" s="46">
        <v>280.819</v>
      </c>
      <c r="C27" s="46">
        <v>282.358</v>
      </c>
      <c r="D27" s="46">
        <f>C27-B27</f>
        <v>1.5389999999999873</v>
      </c>
      <c r="E27">
        <v>295.805</v>
      </c>
      <c r="F27" s="71">
        <f>(E27-C27)/C27*100</f>
        <v>4.762393840443694</v>
      </c>
      <c r="G27" s="80">
        <v>187.994</v>
      </c>
      <c r="H27" s="26">
        <v>189.553</v>
      </c>
      <c r="I27" s="11">
        <v>198.952</v>
      </c>
      <c r="J27" s="67">
        <f>(I27-G27)/G27*100</f>
        <v>5.828909433279785</v>
      </c>
      <c r="K27" s="70">
        <f>(I27-H27)/H27*100</f>
        <v>4.958507646937797</v>
      </c>
      <c r="L27" s="13">
        <v>283084</v>
      </c>
      <c r="M27" s="13">
        <f>B27/L27*1000000</f>
        <v>991.9988413333147</v>
      </c>
      <c r="N27" s="1">
        <v>282532</v>
      </c>
      <c r="O27" s="13">
        <f>E27/N27*1000000</f>
        <v>1046.9787493098129</v>
      </c>
      <c r="P27" s="13">
        <f>O27-M27</f>
        <v>54.979907976498225</v>
      </c>
      <c r="Q27" s="38" t="s">
        <v>57</v>
      </c>
      <c r="R27" s="10">
        <v>1150.47</v>
      </c>
      <c r="S27" s="11">
        <v>1197.84</v>
      </c>
      <c r="T27" s="70">
        <f>(S27-R27)/R27*100</f>
        <v>4.117447651829243</v>
      </c>
    </row>
    <row r="28" spans="1:20" ht="12.75">
      <c r="A28" s="19"/>
      <c r="B28" s="46"/>
      <c r="C28" s="46"/>
      <c r="D28" s="46"/>
      <c r="F28" s="46"/>
      <c r="G28" s="80"/>
      <c r="H28" s="26"/>
      <c r="I28" s="11"/>
      <c r="J28" s="26"/>
      <c r="K28" s="12"/>
      <c r="L28" s="13"/>
      <c r="M28" s="13"/>
      <c r="N28" s="1"/>
      <c r="O28" s="13"/>
      <c r="P28" s="13"/>
      <c r="Q28" s="38"/>
      <c r="R28" s="10"/>
      <c r="S28" s="11"/>
      <c r="T28" s="12"/>
    </row>
    <row r="29" spans="1:20" ht="12.75">
      <c r="A29" s="19" t="s">
        <v>46</v>
      </c>
      <c r="B29" s="46">
        <v>249.884</v>
      </c>
      <c r="C29" s="46">
        <v>251.038</v>
      </c>
      <c r="D29" s="46">
        <f>C29-B29</f>
        <v>1.1540000000000248</v>
      </c>
      <c r="E29">
        <v>263.156</v>
      </c>
      <c r="F29" s="71">
        <f>(E29-C29)/C29*100</f>
        <v>4.827157641472604</v>
      </c>
      <c r="G29" s="80">
        <v>189.318</v>
      </c>
      <c r="H29" s="26">
        <v>190.462</v>
      </c>
      <c r="I29" s="11">
        <v>199.767</v>
      </c>
      <c r="J29" s="67">
        <f>(I29-G29)/G29*100</f>
        <v>5.519285012518611</v>
      </c>
      <c r="K29" s="70">
        <f>(I29-H29)/H29*100</f>
        <v>4.885488968928189</v>
      </c>
      <c r="L29" s="13">
        <v>212819</v>
      </c>
      <c r="M29" s="13">
        <f>B29/L29*1000000</f>
        <v>1174.1620813931088</v>
      </c>
      <c r="N29" s="1">
        <v>213410</v>
      </c>
      <c r="O29" s="13">
        <f>E29/N29*1000000</f>
        <v>1233.1006044702685</v>
      </c>
      <c r="P29" s="13">
        <f>O29-M29</f>
        <v>58.93852307715974</v>
      </c>
      <c r="Q29" s="38" t="s">
        <v>58</v>
      </c>
      <c r="R29" s="176">
        <v>1089.6</v>
      </c>
      <c r="S29" s="11">
        <v>1124.01</v>
      </c>
      <c r="T29" s="70">
        <f>(S29-R29)/R29*100</f>
        <v>3.1580396475771004</v>
      </c>
    </row>
    <row r="30" spans="1:20" ht="12.75">
      <c r="A30" s="19"/>
      <c r="B30" s="46"/>
      <c r="C30" s="46"/>
      <c r="D30" s="46"/>
      <c r="F30" s="46"/>
      <c r="G30" s="80"/>
      <c r="H30" s="26"/>
      <c r="I30" s="11"/>
      <c r="J30" s="26"/>
      <c r="K30" s="12"/>
      <c r="L30" s="13"/>
      <c r="M30" s="13"/>
      <c r="N30" s="1"/>
      <c r="O30" s="13"/>
      <c r="P30" s="13"/>
      <c r="Q30" s="38"/>
      <c r="R30" s="10"/>
      <c r="S30" s="11"/>
      <c r="T30" s="12"/>
    </row>
    <row r="31" spans="1:20" ht="12.75">
      <c r="A31" s="19" t="s">
        <v>47</v>
      </c>
      <c r="B31" s="46">
        <v>227.366</v>
      </c>
      <c r="C31" s="46">
        <v>228.43</v>
      </c>
      <c r="D31" s="46">
        <f>C31-B31</f>
        <v>1.063999999999993</v>
      </c>
      <c r="E31">
        <v>240.185</v>
      </c>
      <c r="F31" s="71">
        <f>(E31-C31)/C31*100</f>
        <v>5.145996585387206</v>
      </c>
      <c r="G31" s="80">
        <v>156.786</v>
      </c>
      <c r="H31" s="26">
        <v>157.85</v>
      </c>
      <c r="I31" s="11">
        <v>165.771</v>
      </c>
      <c r="J31" s="67">
        <f>(I31-G31)/G31*100</f>
        <v>5.730741265163973</v>
      </c>
      <c r="K31" s="70">
        <f>(I31-H31)/H31*100</f>
        <v>5.018055115616087</v>
      </c>
      <c r="L31" s="13">
        <v>209760</v>
      </c>
      <c r="M31" s="13">
        <f>B31/L31*1000000</f>
        <v>1083.9340198321893</v>
      </c>
      <c r="N31" s="1">
        <v>211774</v>
      </c>
      <c r="O31" s="13">
        <f>E31/N31*1000000</f>
        <v>1134.1571675465354</v>
      </c>
      <c r="P31" s="13">
        <f>O31-M31</f>
        <v>50.22314771434617</v>
      </c>
      <c r="Q31" s="38" t="s">
        <v>60</v>
      </c>
      <c r="R31" s="10">
        <v>922.26</v>
      </c>
      <c r="S31" s="11">
        <v>990.34</v>
      </c>
      <c r="T31" s="70">
        <f>(S31-R31)/R31*100</f>
        <v>7.381866284995558</v>
      </c>
    </row>
    <row r="32" spans="1:20" ht="12.75">
      <c r="A32" s="19"/>
      <c r="B32" s="46"/>
      <c r="C32" s="46"/>
      <c r="D32" s="46"/>
      <c r="F32" s="46"/>
      <c r="G32" s="80"/>
      <c r="H32" s="26"/>
      <c r="I32" s="11"/>
      <c r="J32" s="26"/>
      <c r="K32" s="12"/>
      <c r="L32" s="13"/>
      <c r="M32" s="13"/>
      <c r="N32" s="1"/>
      <c r="O32" s="13"/>
      <c r="P32" s="13"/>
      <c r="Q32" s="38"/>
      <c r="R32" s="10"/>
      <c r="S32" s="11"/>
      <c r="T32" s="12"/>
    </row>
    <row r="33" spans="1:20" ht="12.75">
      <c r="A33" s="19" t="s">
        <v>48</v>
      </c>
      <c r="B33" s="46">
        <v>332.333</v>
      </c>
      <c r="C33" s="46">
        <v>333.851</v>
      </c>
      <c r="D33" s="46">
        <f>C33-B33</f>
        <v>1.5179999999999723</v>
      </c>
      <c r="E33">
        <v>350.415</v>
      </c>
      <c r="F33" s="71">
        <f>(E33-C33)/C33*100</f>
        <v>4.9614947985778155</v>
      </c>
      <c r="G33" s="80">
        <v>245.524</v>
      </c>
      <c r="H33" s="26">
        <v>247.042</v>
      </c>
      <c r="I33" s="11">
        <v>259.631</v>
      </c>
      <c r="J33" s="67">
        <f>(I33-G33)/G33*100</f>
        <v>5.745670484351823</v>
      </c>
      <c r="K33" s="70">
        <f>(I33-H33)/H33*100</f>
        <v>5.0958946252054185</v>
      </c>
      <c r="L33" s="13">
        <v>301639</v>
      </c>
      <c r="M33" s="13">
        <f>B33/L33*1000000</f>
        <v>1101.7573987448573</v>
      </c>
      <c r="N33" s="1">
        <v>303846</v>
      </c>
      <c r="O33" s="13">
        <f>E33/N33*1000000</f>
        <v>1153.2651408937422</v>
      </c>
      <c r="P33" s="13">
        <f>O33-M33</f>
        <v>51.50774214888497</v>
      </c>
      <c r="Q33" s="38" t="s">
        <v>61</v>
      </c>
      <c r="R33" s="10">
        <v>1098.41</v>
      </c>
      <c r="S33" s="11">
        <v>1135.93</v>
      </c>
      <c r="T33" s="70">
        <f>(S33-R33)/R33*100</f>
        <v>3.4158465418195374</v>
      </c>
    </row>
    <row r="34" spans="1:20" ht="12.75">
      <c r="A34" s="19"/>
      <c r="B34" s="46"/>
      <c r="C34" s="46"/>
      <c r="D34" s="46"/>
      <c r="F34" s="46"/>
      <c r="G34" s="60"/>
      <c r="H34" s="46"/>
      <c r="I34" s="11"/>
      <c r="J34" s="46"/>
      <c r="K34" s="12"/>
      <c r="L34" s="13"/>
      <c r="M34" s="13"/>
      <c r="N34" s="1"/>
      <c r="O34" s="13"/>
      <c r="P34" s="13"/>
      <c r="Q34" s="38"/>
      <c r="R34" s="10"/>
      <c r="S34" s="11"/>
      <c r="T34" s="12"/>
    </row>
    <row r="35" spans="1:20" ht="12.75">
      <c r="A35" s="19" t="s">
        <v>49</v>
      </c>
      <c r="B35" s="46">
        <f>SUM(B15:B33)</f>
        <v>2971.26</v>
      </c>
      <c r="C35" s="46">
        <f>SUM(C15:C33)</f>
        <v>2985.304</v>
      </c>
      <c r="D35" s="46">
        <f>C35-B35</f>
        <v>14.043999999999869</v>
      </c>
      <c r="E35" s="46">
        <f>SUM(E15:E33)</f>
        <v>3150.5</v>
      </c>
      <c r="F35" s="71">
        <f>(E35-C35)/C35*100</f>
        <v>5.533640795041306</v>
      </c>
      <c r="G35" s="60">
        <f>SUM(G15:G33)</f>
        <v>2244.893</v>
      </c>
      <c r="H35" s="46">
        <f>SUM(H15:H33)</f>
        <v>2258.944</v>
      </c>
      <c r="I35" s="46">
        <f>SUM(I15:I33)</f>
        <v>2388.4649999999997</v>
      </c>
      <c r="J35" s="67">
        <f>(I35-G35)/G35*100</f>
        <v>6.395494128227923</v>
      </c>
      <c r="K35" s="70">
        <f>(I35-H35)/H35*100</f>
        <v>5.733696807003614</v>
      </c>
      <c r="L35" s="13">
        <f>SUM(L15:L33)</f>
        <v>2513468</v>
      </c>
      <c r="M35" s="13">
        <f>B35/L35*1000000</f>
        <v>1182.1355991005257</v>
      </c>
      <c r="N35" s="1">
        <v>2530956</v>
      </c>
      <c r="O35" s="13">
        <f>E35/N35*1000000</f>
        <v>1244.7865549618405</v>
      </c>
      <c r="P35" s="13">
        <f>O35-M35</f>
        <v>62.65095586131474</v>
      </c>
      <c r="Q35" s="38"/>
      <c r="R35" s="10"/>
      <c r="S35" s="11"/>
      <c r="T35" s="12"/>
    </row>
    <row r="36" spans="1:20" ht="13.5" thickBot="1">
      <c r="A36" s="20"/>
      <c r="B36" s="61"/>
      <c r="C36" s="47"/>
      <c r="D36" s="74"/>
      <c r="E36" s="47"/>
      <c r="F36" s="74"/>
      <c r="G36" s="82"/>
      <c r="H36" s="74"/>
      <c r="I36" s="74"/>
      <c r="J36" s="74"/>
      <c r="K36" s="16"/>
      <c r="L36" s="48"/>
      <c r="M36" s="48"/>
      <c r="N36" s="48"/>
      <c r="O36" s="48"/>
      <c r="P36" s="48"/>
      <c r="Q36" s="49"/>
      <c r="R36" s="14"/>
      <c r="S36" s="15"/>
      <c r="T36" s="16"/>
    </row>
  </sheetData>
  <printOptions horizontalCentered="1"/>
  <pageMargins left="0.15748031496062992" right="0.15748031496062992" top="0.984251968503937" bottom="0.5905511811023623" header="0.5118110236220472" footer="0.5118110236220472"/>
  <pageSetup horizontalDpi="300" verticalDpi="300" orientation="landscape" paperSize="9" scale="81" r:id="rId1"/>
  <headerFooter alignWithMargins="0">
    <oddHeader>&amp;R&amp;"Arial,Bold"&amp;12&amp;UAppendix D</oddHeader>
    <oddFooter>&amp;L&amp;"Arial,Bold"&amp;12&amp;UAppendix 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1"/>
  <sheetViews>
    <sheetView tabSelected="1" workbookViewId="0" topLeftCell="A1">
      <selection activeCell="H2" sqref="H2"/>
    </sheetView>
  </sheetViews>
  <sheetFormatPr defaultColWidth="9.140625" defaultRowHeight="12.75"/>
  <cols>
    <col min="1" max="1" width="8.421875" style="182" customWidth="1"/>
    <col min="2" max="2" width="1.57421875" style="182" customWidth="1"/>
    <col min="3" max="3" width="3.140625" style="182" customWidth="1"/>
    <col min="4" max="4" width="21.421875" style="182" customWidth="1"/>
    <col min="5" max="5" width="32.28125" style="182" customWidth="1"/>
    <col min="6" max="6" width="9.140625" style="182" customWidth="1"/>
    <col min="7" max="7" width="8.7109375" style="182" customWidth="1"/>
    <col min="8" max="16384" width="9.140625" style="182" customWidth="1"/>
  </cols>
  <sheetData>
    <row r="1" ht="13.5" thickBot="1"/>
    <row r="2" spans="1:7" ht="12.75">
      <c r="A2" s="183" t="s">
        <v>212</v>
      </c>
      <c r="B2" s="184"/>
      <c r="C2" s="184"/>
      <c r="D2" s="184"/>
      <c r="E2" s="184"/>
      <c r="F2" s="184"/>
      <c r="G2" s="185"/>
    </row>
    <row r="3" spans="1:7" ht="12.75">
      <c r="A3" s="186"/>
      <c r="B3" s="187"/>
      <c r="C3" s="187"/>
      <c r="D3" s="187"/>
      <c r="E3" s="187"/>
      <c r="F3" s="187"/>
      <c r="G3" s="188"/>
    </row>
    <row r="4" spans="1:7" ht="12.75">
      <c r="A4" s="189" t="s">
        <v>213</v>
      </c>
      <c r="B4" s="190"/>
      <c r="C4" s="190"/>
      <c r="D4" s="190"/>
      <c r="E4" s="190"/>
      <c r="F4" s="190"/>
      <c r="G4" s="191"/>
    </row>
    <row r="5" spans="1:7" ht="13.5" thickBot="1">
      <c r="A5" s="192"/>
      <c r="B5" s="193"/>
      <c r="C5" s="193"/>
      <c r="D5" s="194"/>
      <c r="E5" s="194"/>
      <c r="F5" s="194"/>
      <c r="G5" s="195"/>
    </row>
    <row r="6" spans="1:7" ht="12.75">
      <c r="A6" s="196" t="s">
        <v>149</v>
      </c>
      <c r="B6" s="197"/>
      <c r="C6" s="197"/>
      <c r="D6" s="197"/>
      <c r="E6" s="197"/>
      <c r="F6" s="197"/>
      <c r="G6" s="196" t="s">
        <v>187</v>
      </c>
    </row>
    <row r="7" spans="1:7" ht="12.75">
      <c r="A7" s="198" t="s">
        <v>214</v>
      </c>
      <c r="B7" s="197"/>
      <c r="C7" s="197"/>
      <c r="D7" s="197"/>
      <c r="E7" s="197"/>
      <c r="F7" s="197"/>
      <c r="G7" s="198" t="s">
        <v>214</v>
      </c>
    </row>
    <row r="8" spans="1:7" ht="12.75">
      <c r="A8" s="198"/>
      <c r="B8" s="199"/>
      <c r="C8" s="200" t="s">
        <v>215</v>
      </c>
      <c r="D8" s="197"/>
      <c r="E8" s="197"/>
      <c r="F8" s="197"/>
      <c r="G8" s="198"/>
    </row>
    <row r="9" spans="1:7" ht="12.75">
      <c r="A9" s="198"/>
      <c r="B9" s="200"/>
      <c r="C9" s="197"/>
      <c r="D9" s="197"/>
      <c r="E9" s="197"/>
      <c r="F9" s="197"/>
      <c r="G9" s="198"/>
    </row>
    <row r="10" spans="1:7" ht="15" customHeight="1">
      <c r="A10" s="201">
        <v>267886</v>
      </c>
      <c r="B10" s="202"/>
      <c r="C10" s="203" t="s">
        <v>258</v>
      </c>
      <c r="D10" s="203"/>
      <c r="E10" s="204"/>
      <c r="F10" s="204"/>
      <c r="G10" s="201">
        <v>280403</v>
      </c>
    </row>
    <row r="11" spans="1:7" ht="12.75">
      <c r="A11" s="205"/>
      <c r="B11" s="204"/>
      <c r="C11" s="204"/>
      <c r="D11" s="204"/>
      <c r="E11" s="204"/>
      <c r="F11" s="204"/>
      <c r="G11" s="205"/>
    </row>
    <row r="12" spans="1:7" ht="12.75">
      <c r="A12" s="206"/>
      <c r="B12" s="199"/>
      <c r="C12" s="207" t="s">
        <v>216</v>
      </c>
      <c r="D12" s="202"/>
      <c r="E12" s="202"/>
      <c r="F12" s="202"/>
      <c r="G12" s="206"/>
    </row>
    <row r="13" spans="1:7" ht="12.75">
      <c r="A13" s="205"/>
      <c r="B13" s="202"/>
      <c r="C13" s="204"/>
      <c r="D13" s="204"/>
      <c r="E13" s="204"/>
      <c r="F13" s="204"/>
      <c r="G13" s="205"/>
    </row>
    <row r="14" spans="1:7" ht="12.75">
      <c r="A14" s="208">
        <f>4087+62</f>
        <v>4149</v>
      </c>
      <c r="B14" s="209"/>
      <c r="C14" s="210" t="s">
        <v>217</v>
      </c>
      <c r="D14" s="202"/>
      <c r="E14" s="211" t="s">
        <v>218</v>
      </c>
      <c r="F14" s="212" t="s">
        <v>219</v>
      </c>
      <c r="G14" s="205">
        <f>4380-4087</f>
        <v>293</v>
      </c>
    </row>
    <row r="15" spans="1:7" ht="12.75">
      <c r="A15" s="208" t="s">
        <v>220</v>
      </c>
      <c r="B15" s="209"/>
      <c r="C15" s="204"/>
      <c r="D15" s="202"/>
      <c r="E15" s="213"/>
      <c r="F15" s="212" t="s">
        <v>221</v>
      </c>
      <c r="G15" s="205">
        <v>5083</v>
      </c>
    </row>
    <row r="16" spans="1:7" ht="12.75">
      <c r="A16" s="206"/>
      <c r="B16" s="202"/>
      <c r="C16" s="202"/>
      <c r="D16" s="202"/>
      <c r="E16" s="202"/>
      <c r="F16" s="202"/>
      <c r="G16" s="206"/>
    </row>
    <row r="17" spans="1:7" ht="16.5" customHeight="1">
      <c r="A17" s="208">
        <f>4469-61</f>
        <v>4408</v>
      </c>
      <c r="B17" s="209"/>
      <c r="C17" s="214" t="s">
        <v>222</v>
      </c>
      <c r="D17" s="213"/>
      <c r="E17" s="215" t="s">
        <v>223</v>
      </c>
      <c r="F17" s="212" t="s">
        <v>221</v>
      </c>
      <c r="G17" s="205">
        <f>5350+225</f>
        <v>5575</v>
      </c>
    </row>
    <row r="18" spans="1:7" ht="16.5" customHeight="1">
      <c r="A18" s="208"/>
      <c r="B18" s="209"/>
      <c r="C18" s="209"/>
      <c r="D18" s="204"/>
      <c r="E18" s="213"/>
      <c r="F18" s="212"/>
      <c r="G18" s="208"/>
    </row>
    <row r="19" spans="1:7" ht="16.5" customHeight="1">
      <c r="A19" s="208"/>
      <c r="B19" s="209"/>
      <c r="C19" s="209"/>
      <c r="D19" s="204"/>
      <c r="E19" s="213"/>
      <c r="F19" s="212"/>
      <c r="G19" s="205"/>
    </row>
    <row r="20" spans="1:7" ht="12.75">
      <c r="A20" s="208"/>
      <c r="B20" s="209"/>
      <c r="C20" s="209"/>
      <c r="D20" s="204"/>
      <c r="E20" s="199"/>
      <c r="F20" s="212"/>
      <c r="G20" s="205"/>
    </row>
    <row r="21" spans="1:7" ht="12.75">
      <c r="A21" s="208">
        <v>1728</v>
      </c>
      <c r="B21" s="209"/>
      <c r="C21" s="216" t="s">
        <v>259</v>
      </c>
      <c r="D21" s="204"/>
      <c r="E21" s="199"/>
      <c r="F21" s="212" t="s">
        <v>221</v>
      </c>
      <c r="G21" s="208">
        <v>1801</v>
      </c>
    </row>
    <row r="22" spans="1:7" ht="12.75">
      <c r="A22" s="208"/>
      <c r="B22" s="209"/>
      <c r="C22" s="209"/>
      <c r="D22" s="204"/>
      <c r="E22" s="204"/>
      <c r="F22" s="212"/>
      <c r="G22" s="205"/>
    </row>
    <row r="23" spans="1:7" ht="12.75">
      <c r="A23" s="208">
        <v>2000</v>
      </c>
      <c r="B23" s="209"/>
      <c r="C23" s="216" t="s">
        <v>224</v>
      </c>
      <c r="D23" s="204"/>
      <c r="E23" s="217" t="s">
        <v>225</v>
      </c>
      <c r="F23" s="212" t="s">
        <v>221</v>
      </c>
      <c r="G23" s="208">
        <v>0</v>
      </c>
    </row>
    <row r="24" spans="1:7" ht="12.75">
      <c r="A24" s="208"/>
      <c r="B24" s="209"/>
      <c r="C24" s="209"/>
      <c r="D24" s="204"/>
      <c r="E24" s="217"/>
      <c r="F24" s="212"/>
      <c r="G24" s="205"/>
    </row>
    <row r="25" spans="1:7" ht="12.75">
      <c r="A25" s="208"/>
      <c r="B25" s="209"/>
      <c r="C25" s="209"/>
      <c r="D25" s="204"/>
      <c r="E25" s="204"/>
      <c r="F25" s="212"/>
      <c r="G25" s="205"/>
    </row>
    <row r="26" spans="1:7" ht="12.75">
      <c r="A26" s="208"/>
      <c r="B26" s="218"/>
      <c r="C26" s="218" t="s">
        <v>226</v>
      </c>
      <c r="D26" s="204"/>
      <c r="E26" s="204"/>
      <c r="F26" s="202"/>
      <c r="G26" s="208"/>
    </row>
    <row r="27" spans="1:7" ht="12.75">
      <c r="A27" s="208"/>
      <c r="B27" s="218"/>
      <c r="C27" s="218"/>
      <c r="D27" s="204" t="s">
        <v>227</v>
      </c>
      <c r="E27" s="219" t="s">
        <v>228</v>
      </c>
      <c r="F27" s="220"/>
      <c r="G27" s="208"/>
    </row>
    <row r="28" spans="1:7" ht="12.75">
      <c r="A28" s="208">
        <v>630</v>
      </c>
      <c r="B28" s="218"/>
      <c r="C28" s="218"/>
      <c r="D28" s="221"/>
      <c r="E28" s="187" t="s">
        <v>229</v>
      </c>
      <c r="F28" s="212" t="s">
        <v>219</v>
      </c>
      <c r="G28" s="208"/>
    </row>
    <row r="29" spans="1:7" ht="12.75">
      <c r="A29" s="208" t="s">
        <v>220</v>
      </c>
      <c r="B29" s="218"/>
      <c r="C29" s="218"/>
      <c r="D29" s="221"/>
      <c r="E29" s="187" t="s">
        <v>230</v>
      </c>
      <c r="F29" s="212" t="s">
        <v>221</v>
      </c>
      <c r="G29" s="208">
        <v>1620</v>
      </c>
    </row>
    <row r="30" spans="1:7" ht="12.75">
      <c r="A30" s="208"/>
      <c r="B30" s="218"/>
      <c r="C30" s="218"/>
      <c r="D30" s="221"/>
      <c r="E30" s="187"/>
      <c r="F30" s="212"/>
      <c r="G30" s="208"/>
    </row>
    <row r="31" spans="1:7" ht="12.75">
      <c r="A31" s="206"/>
      <c r="B31" s="199"/>
      <c r="C31" s="207" t="s">
        <v>231</v>
      </c>
      <c r="D31" s="202"/>
      <c r="E31" s="202"/>
      <c r="F31" s="202"/>
      <c r="G31" s="206"/>
    </row>
    <row r="32" spans="1:7" ht="12.75">
      <c r="A32" s="206"/>
      <c r="B32" s="207"/>
      <c r="C32" s="202"/>
      <c r="D32" s="202"/>
      <c r="E32" s="202"/>
      <c r="F32" s="202"/>
      <c r="G32" s="206"/>
    </row>
    <row r="33" spans="1:7" ht="12.75">
      <c r="A33" s="208" t="s">
        <v>220</v>
      </c>
      <c r="B33" s="202"/>
      <c r="C33" s="202"/>
      <c r="D33" s="202" t="s">
        <v>232</v>
      </c>
      <c r="E33" s="202"/>
      <c r="F33" s="202"/>
      <c r="G33" s="206">
        <v>667</v>
      </c>
    </row>
    <row r="34" spans="1:7" ht="12.75">
      <c r="A34" s="206">
        <v>250</v>
      </c>
      <c r="B34" s="202"/>
      <c r="C34" s="202"/>
      <c r="D34" s="202" t="s">
        <v>233</v>
      </c>
      <c r="E34" s="202"/>
      <c r="F34" s="202"/>
      <c r="G34" s="206">
        <v>250</v>
      </c>
    </row>
    <row r="35" spans="1:7" ht="12.75">
      <c r="A35" s="206">
        <v>1034</v>
      </c>
      <c r="B35" s="202"/>
      <c r="C35" s="202"/>
      <c r="D35" s="202" t="s">
        <v>234</v>
      </c>
      <c r="E35" s="202"/>
      <c r="F35" s="202"/>
      <c r="G35" s="206">
        <v>700</v>
      </c>
    </row>
    <row r="36" spans="1:7" ht="12.75">
      <c r="A36" s="206">
        <v>-635</v>
      </c>
      <c r="B36" s="202"/>
      <c r="C36" s="202"/>
      <c r="D36" s="202" t="s">
        <v>235</v>
      </c>
      <c r="E36" s="202"/>
      <c r="F36" s="202"/>
      <c r="G36" s="206">
        <v>-445</v>
      </c>
    </row>
    <row r="37" spans="1:7" ht="12.75">
      <c r="A37" s="206"/>
      <c r="B37" s="202"/>
      <c r="C37" s="202"/>
      <c r="D37" s="202"/>
      <c r="E37" s="202"/>
      <c r="F37" s="202"/>
      <c r="G37" s="206"/>
    </row>
    <row r="38" spans="1:7" ht="12.75">
      <c r="A38" s="208">
        <v>360</v>
      </c>
      <c r="B38" s="202"/>
      <c r="C38" s="216" t="s">
        <v>236</v>
      </c>
      <c r="D38" s="204"/>
      <c r="E38" s="204"/>
      <c r="F38" s="204"/>
      <c r="G38" s="208">
        <v>1100</v>
      </c>
    </row>
    <row r="39" spans="1:7" ht="12.75">
      <c r="A39" s="208"/>
      <c r="B39" s="202"/>
      <c r="C39" s="221" t="s">
        <v>237</v>
      </c>
      <c r="D39" s="199"/>
      <c r="E39" s="204" t="s">
        <v>238</v>
      </c>
      <c r="F39" s="219" t="s">
        <v>187</v>
      </c>
      <c r="G39" s="205"/>
    </row>
    <row r="40" spans="1:7" ht="12.75">
      <c r="A40" s="208"/>
      <c r="B40" s="202"/>
      <c r="C40" s="216"/>
      <c r="D40" s="221"/>
      <c r="E40" s="199" t="s">
        <v>239</v>
      </c>
      <c r="F40" s="219" t="s">
        <v>187</v>
      </c>
      <c r="G40" s="205"/>
    </row>
    <row r="41" spans="1:7" ht="12.75">
      <c r="A41" s="208"/>
      <c r="B41" s="202"/>
      <c r="C41" s="216"/>
      <c r="D41" s="221"/>
      <c r="E41" s="199" t="s">
        <v>240</v>
      </c>
      <c r="F41" s="219" t="s">
        <v>187</v>
      </c>
      <c r="G41" s="205"/>
    </row>
    <row r="42" spans="1:7" ht="12.75">
      <c r="A42" s="208"/>
      <c r="B42" s="202"/>
      <c r="C42" s="216"/>
      <c r="D42" s="221"/>
      <c r="E42" s="219"/>
      <c r="F42" s="219"/>
      <c r="G42" s="205"/>
    </row>
    <row r="43" spans="1:7" ht="12.75">
      <c r="A43" s="208">
        <v>0</v>
      </c>
      <c r="B43" s="202"/>
      <c r="C43" s="216" t="s">
        <v>241</v>
      </c>
      <c r="D43" s="221"/>
      <c r="E43" s="219"/>
      <c r="F43" s="219"/>
      <c r="G43" s="205"/>
    </row>
    <row r="44" spans="1:7" ht="12.75">
      <c r="A44" s="208"/>
      <c r="B44" s="202"/>
      <c r="C44" s="216"/>
      <c r="D44" s="204" t="s">
        <v>242</v>
      </c>
      <c r="E44" s="219"/>
      <c r="F44" s="219"/>
      <c r="G44" s="205">
        <v>400</v>
      </c>
    </row>
    <row r="45" spans="1:7" ht="12.75">
      <c r="A45" s="208"/>
      <c r="B45" s="202"/>
      <c r="C45" s="216"/>
      <c r="D45" s="221"/>
      <c r="E45" s="204"/>
      <c r="F45" s="204"/>
      <c r="G45" s="205"/>
    </row>
    <row r="46" spans="1:7" ht="12.75">
      <c r="A46" s="208">
        <v>1000</v>
      </c>
      <c r="B46" s="202"/>
      <c r="C46" s="216" t="s">
        <v>243</v>
      </c>
      <c r="D46" s="204"/>
      <c r="E46" s="204"/>
      <c r="F46" s="204"/>
      <c r="G46" s="205">
        <v>0</v>
      </c>
    </row>
    <row r="47" spans="1:7" ht="12.75">
      <c r="A47" s="208"/>
      <c r="B47" s="202"/>
      <c r="C47" s="216"/>
      <c r="D47" s="204"/>
      <c r="E47" s="204"/>
      <c r="F47" s="204"/>
      <c r="G47" s="205"/>
    </row>
    <row r="48" spans="1:7" ht="12.75">
      <c r="A48" s="208"/>
      <c r="B48" s="202"/>
      <c r="C48" s="216" t="s">
        <v>244</v>
      </c>
      <c r="D48" s="204"/>
      <c r="E48" s="204"/>
      <c r="F48" s="204"/>
      <c r="G48" s="205"/>
    </row>
    <row r="49" spans="1:7" ht="12.75">
      <c r="A49" s="208">
        <f>1757+130</f>
        <v>1887</v>
      </c>
      <c r="B49" s="202"/>
      <c r="C49" s="216"/>
      <c r="D49" s="204" t="s">
        <v>245</v>
      </c>
      <c r="E49" s="204"/>
      <c r="F49" s="204"/>
      <c r="G49" s="205">
        <f>-291+200</f>
        <v>-91</v>
      </c>
    </row>
    <row r="50" spans="1:7" ht="24.75" customHeight="1">
      <c r="A50" s="208">
        <v>1285</v>
      </c>
      <c r="B50" s="202"/>
      <c r="C50" s="216"/>
      <c r="D50" s="217" t="s">
        <v>246</v>
      </c>
      <c r="E50" s="217"/>
      <c r="F50" s="204"/>
      <c r="G50" s="208" t="s">
        <v>220</v>
      </c>
    </row>
    <row r="51" spans="1:7" ht="12.75">
      <c r="A51" s="208">
        <v>3297</v>
      </c>
      <c r="B51" s="202"/>
      <c r="C51" s="216"/>
      <c r="D51" s="204" t="s">
        <v>247</v>
      </c>
      <c r="E51" s="204"/>
      <c r="F51" s="204"/>
      <c r="G51" s="208">
        <v>-895</v>
      </c>
    </row>
    <row r="52" spans="1:7" ht="12.75">
      <c r="A52" s="208"/>
      <c r="B52" s="202"/>
      <c r="C52" s="216"/>
      <c r="D52" s="204"/>
      <c r="E52" s="204"/>
      <c r="F52" s="204"/>
      <c r="G52" s="205"/>
    </row>
    <row r="53" spans="1:7" ht="12.75">
      <c r="A53" s="208">
        <f>-4673-734</f>
        <v>-5407</v>
      </c>
      <c r="B53" s="202"/>
      <c r="C53" s="216" t="s">
        <v>260</v>
      </c>
      <c r="D53" s="204"/>
      <c r="E53" s="204"/>
      <c r="F53" s="204"/>
      <c r="G53" s="208">
        <v>0</v>
      </c>
    </row>
    <row r="54" spans="1:7" ht="12.75">
      <c r="A54" s="208"/>
      <c r="B54" s="202"/>
      <c r="C54" s="216"/>
      <c r="D54" s="204"/>
      <c r="E54" s="204"/>
      <c r="F54" s="204"/>
      <c r="G54" s="208"/>
    </row>
    <row r="55" spans="1:7" ht="12.75">
      <c r="A55" s="208">
        <v>-919</v>
      </c>
      <c r="B55" s="202"/>
      <c r="C55" s="216" t="s">
        <v>261</v>
      </c>
      <c r="D55" s="204"/>
      <c r="E55" s="204"/>
      <c r="F55" s="204"/>
      <c r="G55" s="208">
        <v>460</v>
      </c>
    </row>
    <row r="56" spans="1:7" ht="12.75">
      <c r="A56" s="208"/>
      <c r="B56" s="202"/>
      <c r="C56" s="216"/>
      <c r="D56" s="204"/>
      <c r="E56" s="204"/>
      <c r="F56" s="204"/>
      <c r="G56" s="205"/>
    </row>
    <row r="57" spans="1:7" ht="12.75">
      <c r="A57" s="208">
        <f>-320-2230</f>
        <v>-2550</v>
      </c>
      <c r="B57" s="202"/>
      <c r="C57" s="216" t="s">
        <v>248</v>
      </c>
      <c r="D57" s="204"/>
      <c r="E57" s="204"/>
      <c r="F57" s="220" t="s">
        <v>149</v>
      </c>
      <c r="G57" s="208">
        <v>-725</v>
      </c>
    </row>
    <row r="58" spans="1:7" ht="12.75">
      <c r="A58" s="208"/>
      <c r="B58" s="202"/>
      <c r="C58" s="216"/>
      <c r="D58" s="204"/>
      <c r="E58" s="204"/>
      <c r="F58" s="220" t="s">
        <v>187</v>
      </c>
      <c r="G58" s="208">
        <f>-800-503+50</f>
        <v>-1253</v>
      </c>
    </row>
    <row r="59" spans="1:7" ht="13.5" thickBot="1">
      <c r="A59" s="205"/>
      <c r="B59" s="204"/>
      <c r="C59" s="204"/>
      <c r="D59" s="204"/>
      <c r="E59" s="204"/>
      <c r="F59" s="212"/>
      <c r="G59" s="205"/>
    </row>
    <row r="60" spans="1:7" ht="12.75">
      <c r="A60" s="222">
        <f>SUM(A9:A59)</f>
        <v>280403</v>
      </c>
      <c r="B60" s="202"/>
      <c r="C60" s="216" t="s">
        <v>249</v>
      </c>
      <c r="D60" s="204"/>
      <c r="E60" s="204"/>
      <c r="F60" s="204"/>
      <c r="G60" s="222">
        <f>SUM(G10:G59)</f>
        <v>294943</v>
      </c>
    </row>
    <row r="61" spans="1:7" ht="12.75">
      <c r="A61" s="201"/>
      <c r="B61" s="202"/>
      <c r="C61" s="216"/>
      <c r="D61" s="204"/>
      <c r="E61" s="204"/>
      <c r="F61" s="204"/>
      <c r="G61" s="201"/>
    </row>
    <row r="62" spans="1:7" ht="12.75">
      <c r="A62" s="223" t="s">
        <v>12</v>
      </c>
      <c r="B62" s="199"/>
      <c r="C62" s="216" t="s">
        <v>250</v>
      </c>
      <c r="D62" s="204"/>
      <c r="E62" s="204"/>
      <c r="F62" s="204"/>
      <c r="G62" s="223" t="s">
        <v>12</v>
      </c>
    </row>
    <row r="63" spans="1:7" ht="12.75">
      <c r="A63" s="201"/>
      <c r="B63" s="204"/>
      <c r="C63" s="204"/>
      <c r="D63" s="204"/>
      <c r="E63" s="204"/>
      <c r="F63" s="204"/>
      <c r="G63" s="201"/>
    </row>
    <row r="64" spans="1:7" ht="12.75">
      <c r="A64" s="205">
        <v>60389</v>
      </c>
      <c r="B64" s="202"/>
      <c r="C64" s="216" t="s">
        <v>262</v>
      </c>
      <c r="D64" s="204"/>
      <c r="E64" s="204" t="s">
        <v>251</v>
      </c>
      <c r="F64" s="204"/>
      <c r="G64" s="205">
        <v>72157</v>
      </c>
    </row>
    <row r="65" spans="1:7" ht="12.75">
      <c r="A65" s="205">
        <v>149906</v>
      </c>
      <c r="B65" s="202"/>
      <c r="C65" s="216" t="s">
        <v>263</v>
      </c>
      <c r="D65" s="204"/>
      <c r="E65" s="204" t="s">
        <v>252</v>
      </c>
      <c r="F65" s="204"/>
      <c r="G65" s="205">
        <v>149444</v>
      </c>
    </row>
    <row r="66" spans="1:7" ht="12.75">
      <c r="A66" s="224">
        <f>SUM(A64:A65)</f>
        <v>210295</v>
      </c>
      <c r="B66" s="202"/>
      <c r="C66" s="204"/>
      <c r="D66" s="204"/>
      <c r="E66" s="204"/>
      <c r="F66" s="204"/>
      <c r="G66" s="224">
        <f>SUM(G64:G65)</f>
        <v>221601</v>
      </c>
    </row>
    <row r="67" spans="1:7" ht="12.75">
      <c r="A67" s="205">
        <v>70960</v>
      </c>
      <c r="B67" s="202"/>
      <c r="C67" s="204" t="s">
        <v>253</v>
      </c>
      <c r="D67" s="204"/>
      <c r="E67" s="204" t="s">
        <v>254</v>
      </c>
      <c r="F67" s="204"/>
      <c r="G67" s="205">
        <v>73314</v>
      </c>
    </row>
    <row r="68" spans="1:7" ht="13.5" thickBot="1">
      <c r="A68" s="225">
        <v>-852</v>
      </c>
      <c r="B68" s="202"/>
      <c r="C68" s="199" t="s">
        <v>255</v>
      </c>
      <c r="D68" s="204"/>
      <c r="E68" s="204"/>
      <c r="F68" s="204"/>
      <c r="G68" s="225">
        <v>0</v>
      </c>
    </row>
    <row r="69" spans="1:7" ht="13.5" thickBot="1">
      <c r="A69" s="226">
        <f>SUM(A66:A68)</f>
        <v>280403</v>
      </c>
      <c r="B69" s="202"/>
      <c r="C69" s="216" t="s">
        <v>256</v>
      </c>
      <c r="D69" s="204"/>
      <c r="E69" s="204"/>
      <c r="F69" s="204"/>
      <c r="G69" s="226">
        <f>SUM(G66:G67)</f>
        <v>294915</v>
      </c>
    </row>
    <row r="70" spans="1:7" ht="13.5" thickBot="1">
      <c r="A70" s="201"/>
      <c r="B70" s="202"/>
      <c r="C70" s="216"/>
      <c r="D70" s="204"/>
      <c r="E70" s="204"/>
      <c r="F70" s="204"/>
      <c r="G70" s="201"/>
    </row>
    <row r="71" spans="1:7" ht="13.5" thickBot="1">
      <c r="A71" s="227">
        <f>A60-A69</f>
        <v>0</v>
      </c>
      <c r="B71" s="228"/>
      <c r="C71" s="229" t="s">
        <v>257</v>
      </c>
      <c r="D71" s="230"/>
      <c r="E71" s="231"/>
      <c r="F71" s="231"/>
      <c r="G71" s="227">
        <f>G60-G69</f>
        <v>28</v>
      </c>
    </row>
  </sheetData>
  <mergeCells count="7">
    <mergeCell ref="D50:E50"/>
    <mergeCell ref="C17:D17"/>
    <mergeCell ref="A2:G2"/>
    <mergeCell ref="A4:G4"/>
    <mergeCell ref="E17:E19"/>
    <mergeCell ref="E14:E15"/>
    <mergeCell ref="E23:E24"/>
  </mergeCells>
  <printOptions horizontalCentered="1"/>
  <pageMargins left="0.5511811023622047" right="0.5511811023622047" top="0.3937007874015748" bottom="0.3937007874015748" header="0.31496062992125984" footer="0.15748031496062992"/>
  <pageSetup fitToHeight="1" fitToWidth="1" horizontalDpi="300" verticalDpi="300" orientation="portrait" paperSize="9" scale="80" r:id="rId1"/>
  <headerFooter alignWithMargins="0">
    <oddHeader>&amp;R&amp;"Arial,Bold"&amp;12&amp;UAppendix E</oddHeader>
    <oddFooter>&amp;R&amp;D&amp;F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City of Salford</cp:lastModifiedBy>
  <cp:lastPrinted>2004-12-03T09:38:39Z</cp:lastPrinted>
  <dcterms:created xsi:type="dcterms:W3CDTF">2002-11-01T13:22:42Z</dcterms:created>
  <dcterms:modified xsi:type="dcterms:W3CDTF">2004-12-23T13:18:19Z</dcterms:modified>
  <cp:category/>
  <cp:version/>
  <cp:contentType/>
  <cp:contentStatus/>
</cp:coreProperties>
</file>