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7320" activeTab="0"/>
  </bookViews>
  <sheets>
    <sheet name="Append 3 - Projection" sheetId="1" r:id="rId1"/>
  </sheets>
  <definedNames/>
  <calcPr fullCalcOnLoad="1"/>
</workbook>
</file>

<file path=xl/sharedStrings.xml><?xml version="1.0" encoding="utf-8"?>
<sst xmlns="http://schemas.openxmlformats.org/spreadsheetml/2006/main" count="151" uniqueCount="80">
  <si>
    <t>REVENUE BUDGET</t>
  </si>
  <si>
    <t xml:space="preserve">CURRENT BUDGET PROJECTION 2006-2009 </t>
  </si>
  <si>
    <t>2005/06</t>
  </si>
  <si>
    <t>2006/07</t>
  </si>
  <si>
    <t>2007/08</t>
  </si>
  <si>
    <t>2008/09</t>
  </si>
  <si>
    <t>£000</t>
  </si>
  <si>
    <t>ASSESSMENT OF STANDSTILL SPENDING REQUIREMENT</t>
  </si>
  <si>
    <t>Base Budget</t>
  </si>
  <si>
    <t>Less assumed Schools direct grant funded budget</t>
  </si>
  <si>
    <t>Less Supporting People grant contingency clawback</t>
  </si>
  <si>
    <t>Add Specific grants for Social Care and Children transferred into Formula Grant</t>
  </si>
  <si>
    <t>**************</t>
  </si>
  <si>
    <t>Add back contribution from reserves made in 2005/06</t>
  </si>
  <si>
    <t>Adjusted Base Budget</t>
  </si>
  <si>
    <t>EFFECTS OF INFLATION</t>
  </si>
  <si>
    <t>Pay Awards</t>
  </si>
  <si>
    <t>3% all staff 2006-07 onwards</t>
  </si>
  <si>
    <t>Prices - Expenditure</t>
  </si>
  <si>
    <t>@ 0% general 2.5% external &amp; premises, various specific energy  &amp; levy increases,2.75% DSOs, 5% pensions, Insurance &amp; 2.5% Care in the Community</t>
  </si>
  <si>
    <t>Financing Costs</t>
  </si>
  <si>
    <t>Pension Contribution Rate</t>
  </si>
  <si>
    <t>Non Teachers</t>
  </si>
  <si>
    <t>Stepped increase as follows :-</t>
  </si>
  <si>
    <t>+ 1% wef 1/4/2006 (11.9%)</t>
  </si>
  <si>
    <t>+ 0.9% wef 1/4/2007 (12.8%)</t>
  </si>
  <si>
    <t>12.8% as at 1/4/2008</t>
  </si>
  <si>
    <t>-</t>
  </si>
  <si>
    <t>Efficiency Savings</t>
  </si>
  <si>
    <t xml:space="preserve">Dedicated Schools Grant </t>
  </si>
  <si>
    <t>assumed grant increase on LEA schools expenditure</t>
  </si>
  <si>
    <t>CONTINUATION OF SERVICE BUDGET</t>
  </si>
  <si>
    <t>Other Service Issues</t>
  </si>
  <si>
    <t>CH&amp;SC                         600</t>
  </si>
  <si>
    <t>Pay reviews</t>
  </si>
  <si>
    <t>DSOs - unwinding use of surplus</t>
  </si>
  <si>
    <t>Time Expired grant funded schemes</t>
  </si>
  <si>
    <t>Decapitalisation of Revenue (currently £2.013m 05/06)</t>
  </si>
  <si>
    <t>Airport Dividend - based on financial model (£1.150m 06/07 £1.139m 07/08 &amp; £1.680m 08/09</t>
  </si>
  <si>
    <t>2% Efficiency proposals</t>
  </si>
  <si>
    <t>to be achieved/identified</t>
  </si>
  <si>
    <t>Use of LPSA reward grant</t>
  </si>
  <si>
    <t>Passporting</t>
  </si>
  <si>
    <t>Passporting FSS - Social Services (Projection items in excess of FSS increase)</t>
  </si>
  <si>
    <t>Social Services changes in specific grants</t>
  </si>
  <si>
    <t>Formula Grant Changes - Concessionary fares</t>
  </si>
  <si>
    <t>Contribution to / (from) Funds &amp; Reserves</t>
  </si>
  <si>
    <t>Funds &amp; Provisions</t>
  </si>
  <si>
    <t>GF Reserves - use of excess unsupported borrowing</t>
  </si>
  <si>
    <t>UNAVOIDABLE INCREASES</t>
  </si>
  <si>
    <t xml:space="preserve">New Growth </t>
  </si>
  <si>
    <t>Committed</t>
  </si>
  <si>
    <t>Sports Village, Community Hub &amp; other app var.</t>
  </si>
  <si>
    <t>Uncommitted</t>
  </si>
  <si>
    <t>BUDGET REQUIREMENT PROJECTION</t>
  </si>
  <si>
    <t>Less assumed funding from Education direct grant from 2006/07 onwards</t>
  </si>
  <si>
    <t>Formula grant reduction 2007/08 not yet identified by ODPM</t>
  </si>
  <si>
    <t>£m</t>
  </si>
  <si>
    <t>FUNDING ESTIMATE</t>
  </si>
  <si>
    <t>Less assumed grant reduction re. Schools funding change</t>
  </si>
  <si>
    <t>FORMULA GRANT (NNDR &amp; RSG)</t>
  </si>
  <si>
    <t>COUNCIL TAX additional revenue from increased taxbase to 63,722 in 2006/07 and similarly 2007/08 &amp; 2008/09</t>
  </si>
  <si>
    <t>ASSUMED TOTAL RESOURCES</t>
  </si>
  <si>
    <t>Savings Required to keep within assumed Resources</t>
  </si>
  <si>
    <r>
      <t xml:space="preserve">Increments </t>
    </r>
    <r>
      <rPr>
        <sz val="10"/>
        <rFont val="Arial"/>
        <family val="2"/>
      </rPr>
      <t>@ 1.2%</t>
    </r>
  </si>
  <si>
    <r>
      <t xml:space="preserve">Rent Rebates - </t>
    </r>
    <r>
      <rPr>
        <sz val="10"/>
        <rFont val="Arial"/>
        <family val="2"/>
      </rPr>
      <t>discretionary transfer from HRA</t>
    </r>
  </si>
  <si>
    <r>
      <t>NNDR &amp; RSG</t>
    </r>
    <r>
      <rPr>
        <sz val="10"/>
        <rFont val="Arial"/>
        <family val="2"/>
      </rPr>
      <t xml:space="preserve"> </t>
    </r>
  </si>
  <si>
    <t>C&amp;SS                             441</t>
  </si>
  <si>
    <t>Procurement              403</t>
  </si>
  <si>
    <t>Environment               244</t>
  </si>
  <si>
    <t>Children's                     353</t>
  </si>
  <si>
    <t>H &amp; P                              319              ----------------&gt;</t>
  </si>
  <si>
    <t>Chief Execs                  110</t>
  </si>
  <si>
    <t>Other Adjustment</t>
  </si>
  <si>
    <t>RCCO - CH&amp;SC</t>
  </si>
  <si>
    <t>£250k top slice</t>
  </si>
  <si>
    <t>Locally retained NNDR (LABGI)</t>
  </si>
  <si>
    <t>COUNCIL TAX @ + 3% on latest taxbase of 62,918 (+ 700 dw) for 2006/07</t>
  </si>
  <si>
    <t>GF Reserves - net adjustment</t>
  </si>
  <si>
    <t>GF Reserves - general support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</si>
</sst>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  <numFmt numFmtId="166" formatCode="#,##0.000"/>
    <numFmt numFmtId="167" formatCode="#,##0;\(#,##0\)"/>
    <numFmt numFmtId="168" formatCode="0.0%"/>
    <numFmt numFmtId="169" formatCode="#,##0.000;\(#,##0.000\)"/>
    <numFmt numFmtId="170" formatCode="#,##0.000;\(#,##0.00\)"/>
    <numFmt numFmtId="171" formatCode="#,##0.00_);\(#,##0.00\)"/>
    <numFmt numFmtId="172" formatCode="#,##0.0_);\(#,##0.0\)"/>
    <numFmt numFmtId="173" formatCode="mm/dd/yy"/>
    <numFmt numFmtId="174" formatCode="0_);\(0\)"/>
    <numFmt numFmtId="175" formatCode="_-* #,##0_-;\-* #,##0_-;_-* &quot;-&quot;??_-;_-@_-"/>
    <numFmt numFmtId="176" formatCode="#,##0.00\ ;[Red]\(#,##0.00\)"/>
    <numFmt numFmtId="177" formatCode="#,##0.0"/>
    <numFmt numFmtId="178" formatCode="0.0"/>
    <numFmt numFmtId="179" formatCode="0.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_)"/>
    <numFmt numFmtId="190" formatCode="0.00_)"/>
    <numFmt numFmtId="191" formatCode="#,##0.00;\(\,##0.00\)"/>
    <numFmt numFmtId="192" formatCode="m/d"/>
    <numFmt numFmtId="193" formatCode="#,##0.00;\(#,##0.00\)"/>
    <numFmt numFmtId="194" formatCode="#,##0.00_-;#,##0.00\-;&quot;&quot;"/>
    <numFmt numFmtId="195" formatCode="#,##0_ ;\-#,##0\ "/>
    <numFmt numFmtId="196" formatCode="&quot;£&quot;#,##0"/>
    <numFmt numFmtId="197" formatCode="&quot;£&quot;#,##0.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#,##0_ ;[Red]\-#,##0\ "/>
    <numFmt numFmtId="202" formatCode="_-* #,##0.0_-;\-* #,##0.0_-;_-* &quot;-&quot;??_-;_-@_-"/>
    <numFmt numFmtId="203" formatCode="#,##0;\(#,##0"/>
    <numFmt numFmtId="204" formatCode="0.0000"/>
    <numFmt numFmtId="205" formatCode="#,##0.00_ ;\-#,##0.00\ "/>
  </numFmts>
  <fonts count="12">
    <font>
      <sz val="10"/>
      <name val="Courier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u val="single"/>
      <sz val="7.5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164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4" fillId="0" borderId="0" applyFont="0" applyFill="0" applyBorder="0" applyAlignment="0" applyProtection="0"/>
  </cellStyleXfs>
  <cellXfs count="106">
    <xf numFmtId="164" fontId="0" fillId="0" borderId="0" xfId="0" applyAlignment="1">
      <alignment/>
    </xf>
    <xf numFmtId="0" fontId="7" fillId="0" borderId="0" xfId="21">
      <alignment/>
      <protection/>
    </xf>
    <xf numFmtId="0" fontId="7" fillId="0" borderId="1" xfId="22" applyBorder="1">
      <alignment/>
      <protection/>
    </xf>
    <xf numFmtId="3" fontId="7" fillId="0" borderId="0" xfId="22" applyNumberFormat="1" applyFont="1" applyFill="1" applyBorder="1" applyAlignment="1">
      <alignment horizontal="left"/>
      <protection/>
    </xf>
    <xf numFmtId="3" fontId="7" fillId="0" borderId="0" xfId="22" applyNumberFormat="1" applyFont="1" applyFill="1" applyBorder="1" applyAlignment="1">
      <alignment horizontal="center"/>
      <protection/>
    </xf>
    <xf numFmtId="3" fontId="7" fillId="0" borderId="2" xfId="22" applyNumberFormat="1" applyFont="1" applyFill="1" applyBorder="1" applyAlignment="1">
      <alignment horizontal="left"/>
      <protection/>
    </xf>
    <xf numFmtId="0" fontId="7" fillId="0" borderId="3" xfId="22" applyBorder="1">
      <alignment/>
      <protection/>
    </xf>
    <xf numFmtId="3" fontId="10" fillId="0" borderId="4" xfId="22" applyNumberFormat="1" applyFont="1" applyFill="1" applyBorder="1" applyAlignment="1">
      <alignment horizontal="centerContinuous"/>
      <protection/>
    </xf>
    <xf numFmtId="3" fontId="7" fillId="0" borderId="4" xfId="22" applyNumberFormat="1" applyFont="1" applyFill="1" applyBorder="1" applyAlignment="1">
      <alignment horizontal="centerContinuous"/>
      <protection/>
    </xf>
    <xf numFmtId="3" fontId="7" fillId="0" borderId="4" xfId="22" applyNumberFormat="1" applyFont="1" applyFill="1" applyBorder="1" applyAlignment="1">
      <alignment horizontal="center"/>
      <protection/>
    </xf>
    <xf numFmtId="3" fontId="7" fillId="0" borderId="4" xfId="22" applyNumberFormat="1" applyFont="1" applyFill="1" applyBorder="1" applyAlignment="1">
      <alignment/>
      <protection/>
    </xf>
    <xf numFmtId="3" fontId="7" fillId="0" borderId="5" xfId="22" applyNumberFormat="1" applyFont="1" applyFill="1" applyBorder="1" applyAlignment="1">
      <alignment horizontal="centerContinuous"/>
      <protection/>
    </xf>
    <xf numFmtId="3" fontId="8" fillId="0" borderId="6" xfId="22" applyNumberFormat="1" applyFont="1" applyFill="1" applyBorder="1" applyAlignment="1" quotePrefix="1">
      <alignment horizontal="center"/>
      <protection/>
    </xf>
    <xf numFmtId="3" fontId="10" fillId="0" borderId="7" xfId="22" applyNumberFormat="1" applyFont="1" applyFill="1" applyBorder="1" applyAlignment="1">
      <alignment horizontal="centerContinuous"/>
      <protection/>
    </xf>
    <xf numFmtId="3" fontId="10" fillId="0" borderId="0" xfId="22" applyNumberFormat="1" applyFont="1" applyFill="1" applyBorder="1" applyAlignment="1">
      <alignment horizontal="centerContinuous"/>
      <protection/>
    </xf>
    <xf numFmtId="3" fontId="10" fillId="0" borderId="0" xfId="22" applyNumberFormat="1" applyFont="1" applyFill="1" applyBorder="1" applyAlignment="1">
      <alignment horizontal="center"/>
      <protection/>
    </xf>
    <xf numFmtId="3" fontId="8" fillId="0" borderId="8" xfId="22" applyNumberFormat="1" applyFont="1" applyFill="1" applyBorder="1" applyAlignment="1" quotePrefix="1">
      <alignment horizontal="center"/>
      <protection/>
    </xf>
    <xf numFmtId="0" fontId="7" fillId="0" borderId="0" xfId="22" applyBorder="1">
      <alignment/>
      <protection/>
    </xf>
    <xf numFmtId="0" fontId="8" fillId="0" borderId="8" xfId="22" applyFont="1" applyBorder="1" applyAlignment="1">
      <alignment horizontal="center"/>
      <protection/>
    </xf>
    <xf numFmtId="0" fontId="8" fillId="0" borderId="9" xfId="22" applyFont="1" applyBorder="1" applyAlignment="1">
      <alignment horizontal="center"/>
      <protection/>
    </xf>
    <xf numFmtId="3" fontId="7" fillId="0" borderId="6" xfId="22" applyNumberFormat="1" applyFont="1" applyFill="1" applyBorder="1" applyAlignment="1" quotePrefix="1">
      <alignment horizontal="center"/>
      <protection/>
    </xf>
    <xf numFmtId="3" fontId="7" fillId="0" borderId="8" xfId="22" applyNumberFormat="1" applyFont="1" applyFill="1" applyBorder="1" applyAlignment="1" quotePrefix="1">
      <alignment horizontal="center"/>
      <protection/>
    </xf>
    <xf numFmtId="3" fontId="7" fillId="0" borderId="9" xfId="22" applyNumberFormat="1" applyFont="1" applyFill="1" applyBorder="1" applyAlignment="1" quotePrefix="1">
      <alignment horizontal="center"/>
      <protection/>
    </xf>
    <xf numFmtId="3" fontId="10" fillId="0" borderId="0" xfId="22" applyNumberFormat="1" applyFont="1" applyFill="1" applyBorder="1" applyAlignment="1">
      <alignment horizontal="left"/>
      <protection/>
    </xf>
    <xf numFmtId="0" fontId="7" fillId="0" borderId="8" xfId="22" applyBorder="1">
      <alignment/>
      <protection/>
    </xf>
    <xf numFmtId="0" fontId="7" fillId="0" borderId="9" xfId="22" applyBorder="1">
      <alignment/>
      <protection/>
    </xf>
    <xf numFmtId="3" fontId="10" fillId="0" borderId="7" xfId="22" applyNumberFormat="1" applyFont="1" applyFill="1" applyBorder="1" applyAlignment="1">
      <alignment horizontal="left"/>
      <protection/>
    </xf>
    <xf numFmtId="3" fontId="8" fillId="0" borderId="6" xfId="22" applyNumberFormat="1" applyFont="1" applyFill="1" applyBorder="1" applyAlignment="1">
      <alignment/>
      <protection/>
    </xf>
    <xf numFmtId="3" fontId="7" fillId="0" borderId="7" xfId="22" applyNumberFormat="1" applyFont="1" applyFill="1" applyBorder="1">
      <alignment/>
      <protection/>
    </xf>
    <xf numFmtId="3" fontId="8" fillId="0" borderId="0" xfId="22" applyNumberFormat="1" applyFont="1" applyFill="1" applyBorder="1" applyAlignment="1">
      <alignment horizontal="left"/>
      <protection/>
    </xf>
    <xf numFmtId="3" fontId="7" fillId="0" borderId="0" xfId="22" applyNumberFormat="1" applyFont="1" applyFill="1" applyBorder="1" applyAlignment="1">
      <alignment/>
      <protection/>
    </xf>
    <xf numFmtId="3" fontId="8" fillId="0" borderId="8" xfId="22" applyNumberFormat="1" applyFont="1" applyFill="1" applyBorder="1" applyAlignment="1">
      <alignment/>
      <protection/>
    </xf>
    <xf numFmtId="3" fontId="8" fillId="0" borderId="9" xfId="22" applyNumberFormat="1" applyFont="1" applyFill="1" applyBorder="1" applyAlignment="1">
      <alignment/>
      <protection/>
    </xf>
    <xf numFmtId="3" fontId="7" fillId="0" borderId="8" xfId="22" applyNumberFormat="1" applyFont="1" applyFill="1" applyBorder="1" applyAlignment="1">
      <alignment/>
      <protection/>
    </xf>
    <xf numFmtId="3" fontId="7" fillId="0" borderId="6" xfId="22" applyNumberFormat="1" applyFont="1" applyFill="1" applyBorder="1" applyAlignment="1">
      <alignment/>
      <protection/>
    </xf>
    <xf numFmtId="3" fontId="7" fillId="0" borderId="7" xfId="22" applyNumberFormat="1" applyFont="1" applyFill="1" applyBorder="1" applyAlignment="1">
      <alignment/>
      <protection/>
    </xf>
    <xf numFmtId="0" fontId="7" fillId="0" borderId="8" xfId="22" applyFont="1" applyBorder="1">
      <alignment/>
      <protection/>
    </xf>
    <xf numFmtId="3" fontId="7" fillId="0" borderId="10" xfId="22" applyNumberFormat="1" applyFont="1" applyFill="1" applyBorder="1" applyAlignment="1">
      <alignment/>
      <protection/>
    </xf>
    <xf numFmtId="3" fontId="8" fillId="0" borderId="0" xfId="22" applyNumberFormat="1" applyFont="1" applyFill="1" applyBorder="1" applyAlignment="1">
      <alignment/>
      <protection/>
    </xf>
    <xf numFmtId="3" fontId="7" fillId="0" borderId="6" xfId="22" applyNumberFormat="1" applyFont="1" applyFill="1" applyBorder="1">
      <alignment/>
      <protection/>
    </xf>
    <xf numFmtId="3" fontId="10" fillId="0" borderId="0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3" fontId="7" fillId="0" borderId="8" xfId="22" applyNumberFormat="1" applyFont="1" applyFill="1" applyBorder="1">
      <alignment/>
      <protection/>
    </xf>
    <xf numFmtId="0" fontId="7" fillId="0" borderId="7" xfId="22" applyFont="1" applyFill="1" applyBorder="1">
      <alignment/>
      <protection/>
    </xf>
    <xf numFmtId="3" fontId="8" fillId="0" borderId="0" xfId="22" applyNumberFormat="1" applyFont="1" applyFill="1" applyBorder="1" applyAlignment="1" quotePrefix="1">
      <alignment horizontal="left"/>
      <protection/>
    </xf>
    <xf numFmtId="3" fontId="7" fillId="0" borderId="0" xfId="22" applyNumberFormat="1" applyFont="1" applyFill="1" applyBorder="1" applyAlignment="1" quotePrefix="1">
      <alignment horizontal="center"/>
      <protection/>
    </xf>
    <xf numFmtId="3" fontId="7" fillId="0" borderId="8" xfId="22" applyNumberFormat="1" applyBorder="1">
      <alignment/>
      <protection/>
    </xf>
    <xf numFmtId="3" fontId="7" fillId="0" borderId="9" xfId="22" applyNumberFormat="1" applyBorder="1">
      <alignment/>
      <protection/>
    </xf>
    <xf numFmtId="3" fontId="7" fillId="0" borderId="6" xfId="22" applyNumberFormat="1" applyFont="1" applyFill="1" applyBorder="1" applyAlignment="1">
      <alignment horizontal="right"/>
      <protection/>
    </xf>
    <xf numFmtId="3" fontId="7" fillId="0" borderId="8" xfId="22" applyNumberFormat="1" applyFont="1" applyFill="1" applyBorder="1" applyAlignment="1">
      <alignment horizontal="right"/>
      <protection/>
    </xf>
    <xf numFmtId="3" fontId="7" fillId="0" borderId="9" xfId="22" applyNumberFormat="1" applyFont="1" applyFill="1" applyBorder="1" applyAlignment="1">
      <alignment horizontal="right"/>
      <protection/>
    </xf>
    <xf numFmtId="0" fontId="7" fillId="0" borderId="0" xfId="22" applyFont="1" applyFill="1" applyBorder="1">
      <alignment/>
      <protection/>
    </xf>
    <xf numFmtId="3" fontId="7" fillId="0" borderId="0" xfId="22" applyNumberFormat="1" applyFont="1" applyFill="1" applyBorder="1" applyAlignment="1" quotePrefix="1">
      <alignment horizontal="center" vertical="top"/>
      <protection/>
    </xf>
    <xf numFmtId="3" fontId="7" fillId="0" borderId="8" xfId="22" applyNumberFormat="1" applyFont="1" applyBorder="1" applyAlignment="1">
      <alignment horizontal="center" vertical="top" wrapText="1"/>
      <protection/>
    </xf>
    <xf numFmtId="0" fontId="7" fillId="0" borderId="0" xfId="22" applyBorder="1" applyAlignment="1">
      <alignment vertical="top"/>
      <protection/>
    </xf>
    <xf numFmtId="3" fontId="7" fillId="0" borderId="8" xfId="22" applyNumberFormat="1" applyBorder="1" applyAlignment="1">
      <alignment vertical="top"/>
      <protection/>
    </xf>
    <xf numFmtId="3" fontId="7" fillId="0" borderId="9" xfId="22" applyNumberFormat="1" applyBorder="1" applyAlignment="1">
      <alignment vertical="top"/>
      <protection/>
    </xf>
    <xf numFmtId="3" fontId="7" fillId="0" borderId="0" xfId="22" applyNumberFormat="1" applyFont="1" applyFill="1" applyBorder="1" applyAlignment="1">
      <alignment wrapText="1"/>
      <protection/>
    </xf>
    <xf numFmtId="0" fontId="8" fillId="0" borderId="7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3" fontId="9" fillId="0" borderId="0" xfId="22" applyNumberFormat="1" applyFont="1" applyFill="1" applyBorder="1" applyAlignment="1">
      <alignment/>
      <protection/>
    </xf>
    <xf numFmtId="3" fontId="7" fillId="0" borderId="0" xfId="22" applyNumberFormat="1" applyFont="1" applyFill="1" applyBorder="1" applyAlignment="1" quotePrefix="1">
      <alignment/>
      <protection/>
    </xf>
    <xf numFmtId="3" fontId="7" fillId="0" borderId="0" xfId="22" applyNumberFormat="1" applyFont="1" applyFill="1" applyBorder="1" applyAlignment="1" quotePrefix="1">
      <alignment horizontal="left"/>
      <protection/>
    </xf>
    <xf numFmtId="3" fontId="7" fillId="0" borderId="9" xfId="22" applyNumberFormat="1" applyBorder="1" applyAlignment="1">
      <alignment horizontal="right"/>
      <protection/>
    </xf>
    <xf numFmtId="3" fontId="7" fillId="0" borderId="11" xfId="22" applyNumberFormat="1" applyFont="1" applyFill="1" applyBorder="1" applyAlignment="1">
      <alignment horizontal="right"/>
      <protection/>
    </xf>
    <xf numFmtId="3" fontId="7" fillId="0" borderId="12" xfId="22" applyNumberFormat="1" applyBorder="1">
      <alignment/>
      <protection/>
    </xf>
    <xf numFmtId="3" fontId="7" fillId="0" borderId="13" xfId="22" applyNumberFormat="1" applyBorder="1">
      <alignment/>
      <protection/>
    </xf>
    <xf numFmtId="3" fontId="8" fillId="0" borderId="0" xfId="22" applyNumberFormat="1" applyFont="1" applyFill="1" applyBorder="1">
      <alignment/>
      <protection/>
    </xf>
    <xf numFmtId="3" fontId="10" fillId="0" borderId="7" xfId="22" applyNumberFormat="1" applyFont="1" applyFill="1" applyBorder="1">
      <alignment/>
      <protection/>
    </xf>
    <xf numFmtId="49" fontId="7" fillId="0" borderId="0" xfId="22" applyNumberFormat="1" applyFont="1" applyFill="1" applyBorder="1" applyAlignment="1">
      <alignment horizontal="center"/>
      <protection/>
    </xf>
    <xf numFmtId="3" fontId="7" fillId="0" borderId="0" xfId="22" applyNumberFormat="1" applyFont="1" applyFill="1" applyBorder="1" applyAlignment="1">
      <alignment horizontal="right"/>
      <protection/>
    </xf>
    <xf numFmtId="3" fontId="7" fillId="0" borderId="9" xfId="22" applyNumberFormat="1" applyFont="1" applyFill="1" applyBorder="1" applyAlignment="1">
      <alignment/>
      <protection/>
    </xf>
    <xf numFmtId="3" fontId="9" fillId="0" borderId="0" xfId="22" applyNumberFormat="1" applyFont="1" applyFill="1" applyBorder="1" applyAlignment="1">
      <alignment horizontal="center"/>
      <protection/>
    </xf>
    <xf numFmtId="3" fontId="8" fillId="0" borderId="14" xfId="22" applyNumberFormat="1" applyFont="1" applyFill="1" applyBorder="1" applyAlignment="1">
      <alignment/>
      <protection/>
    </xf>
    <xf numFmtId="3" fontId="8" fillId="0" borderId="15" xfId="22" applyNumberFormat="1" applyFont="1" applyFill="1" applyBorder="1" applyAlignment="1">
      <alignment/>
      <protection/>
    </xf>
    <xf numFmtId="3" fontId="8" fillId="0" borderId="16" xfId="22" applyNumberFormat="1" applyFont="1" applyFill="1" applyBorder="1" applyAlignment="1">
      <alignment/>
      <protection/>
    </xf>
    <xf numFmtId="3" fontId="8" fillId="0" borderId="17" xfId="22" applyNumberFormat="1" applyFont="1" applyFill="1" applyBorder="1" applyAlignment="1">
      <alignment/>
      <protection/>
    </xf>
    <xf numFmtId="3" fontId="8" fillId="0" borderId="6" xfId="22" applyNumberFormat="1" applyFont="1" applyFill="1" applyBorder="1" applyAlignment="1">
      <alignment horizontal="center"/>
      <protection/>
    </xf>
    <xf numFmtId="3" fontId="8" fillId="0" borderId="8" xfId="22" applyNumberFormat="1" applyFont="1" applyFill="1" applyBorder="1" applyAlignment="1">
      <alignment horizontal="center"/>
      <protection/>
    </xf>
    <xf numFmtId="3" fontId="8" fillId="0" borderId="9" xfId="22" applyNumberFormat="1" applyFont="1" applyFill="1" applyBorder="1" applyAlignment="1">
      <alignment horizontal="center"/>
      <protection/>
    </xf>
    <xf numFmtId="0" fontId="7" fillId="0" borderId="18" xfId="22" applyBorder="1">
      <alignment/>
      <protection/>
    </xf>
    <xf numFmtId="3" fontId="7" fillId="0" borderId="11" xfId="22" applyNumberFormat="1" applyFont="1" applyFill="1" applyBorder="1" applyAlignment="1">
      <alignment/>
      <protection/>
    </xf>
    <xf numFmtId="3" fontId="7" fillId="0" borderId="12" xfId="22" applyNumberFormat="1" applyFont="1" applyFill="1" applyBorder="1" applyAlignment="1">
      <alignment/>
      <protection/>
    </xf>
    <xf numFmtId="3" fontId="7" fillId="0" borderId="13" xfId="22" applyNumberFormat="1" applyFont="1" applyFill="1" applyBorder="1" applyAlignment="1">
      <alignment/>
      <protection/>
    </xf>
    <xf numFmtId="3" fontId="8" fillId="0" borderId="19" xfId="22" applyNumberFormat="1" applyFont="1" applyFill="1" applyBorder="1" applyAlignment="1">
      <alignment/>
      <protection/>
    </xf>
    <xf numFmtId="3" fontId="8" fillId="0" borderId="17" xfId="22" applyNumberFormat="1" applyFont="1" applyFill="1" applyBorder="1">
      <alignment/>
      <protection/>
    </xf>
    <xf numFmtId="0" fontId="7" fillId="0" borderId="4" xfId="22" applyBorder="1">
      <alignment/>
      <protection/>
    </xf>
    <xf numFmtId="0" fontId="8" fillId="0" borderId="4" xfId="22" applyFont="1" applyFill="1" applyBorder="1">
      <alignment/>
      <protection/>
    </xf>
    <xf numFmtId="0" fontId="7" fillId="0" borderId="4" xfId="22" applyFont="1" applyFill="1" applyBorder="1">
      <alignment/>
      <protection/>
    </xf>
    <xf numFmtId="0" fontId="7" fillId="0" borderId="4" xfId="22" applyFont="1" applyFill="1" applyBorder="1" applyAlignment="1">
      <alignment horizontal="center"/>
      <protection/>
    </xf>
    <xf numFmtId="3" fontId="8" fillId="0" borderId="19" xfId="22" applyNumberFormat="1" applyFont="1" applyFill="1" applyBorder="1">
      <alignment/>
      <protection/>
    </xf>
    <xf numFmtId="3" fontId="8" fillId="0" borderId="20" xfId="22" applyNumberFormat="1" applyFont="1" applyFill="1" applyBorder="1">
      <alignment/>
      <protection/>
    </xf>
    <xf numFmtId="3" fontId="9" fillId="0" borderId="0" xfId="22" applyNumberFormat="1" applyFont="1" applyFill="1" applyBorder="1" applyAlignment="1">
      <alignment horizontal="left"/>
      <protection/>
    </xf>
    <xf numFmtId="3" fontId="7" fillId="0" borderId="0" xfId="22" applyNumberFormat="1" applyFont="1" applyFill="1" applyBorder="1" applyAlignment="1">
      <alignment wrapText="1"/>
      <protection/>
    </xf>
    <xf numFmtId="164" fontId="0" fillId="0" borderId="18" xfId="0" applyBorder="1" applyAlignment="1">
      <alignment/>
    </xf>
    <xf numFmtId="3" fontId="8" fillId="0" borderId="21" xfId="22" applyNumberFormat="1" applyFont="1" applyFill="1" applyBorder="1" applyAlignment="1">
      <alignment horizontal="center"/>
      <protection/>
    </xf>
    <xf numFmtId="3" fontId="8" fillId="0" borderId="22" xfId="22" applyNumberFormat="1" applyFont="1" applyFill="1" applyBorder="1" applyAlignment="1">
      <alignment horizontal="center"/>
      <protection/>
    </xf>
    <xf numFmtId="3" fontId="8" fillId="0" borderId="23" xfId="22" applyNumberFormat="1" applyFont="1" applyFill="1" applyBorder="1" applyAlignment="1">
      <alignment horizontal="center"/>
      <protection/>
    </xf>
    <xf numFmtId="3" fontId="8" fillId="0" borderId="1" xfId="22" applyNumberFormat="1" applyFont="1" applyFill="1" applyBorder="1" applyAlignment="1">
      <alignment horizontal="center"/>
      <protection/>
    </xf>
    <xf numFmtId="3" fontId="8" fillId="0" borderId="0" xfId="22" applyNumberFormat="1" applyFont="1" applyFill="1" applyBorder="1" applyAlignment="1">
      <alignment horizontal="center"/>
      <protection/>
    </xf>
    <xf numFmtId="3" fontId="8" fillId="0" borderId="2" xfId="22" applyNumberFormat="1" applyFont="1" applyFill="1" applyBorder="1" applyAlignment="1">
      <alignment horizontal="center"/>
      <protection/>
    </xf>
    <xf numFmtId="3" fontId="7" fillId="0" borderId="0" xfId="22" applyNumberFormat="1" applyFont="1" applyFill="1" applyBorder="1" applyAlignment="1">
      <alignment horizontal="left" vertical="top" wrapText="1"/>
      <protection/>
    </xf>
    <xf numFmtId="0" fontId="7" fillId="0" borderId="0" xfId="22" applyBorder="1" applyAlignment="1">
      <alignment vertical="top" wrapText="1"/>
      <protection/>
    </xf>
    <xf numFmtId="3" fontId="8" fillId="0" borderId="0" xfId="22" applyNumberFormat="1" applyFont="1" applyFill="1" applyBorder="1" applyAlignment="1">
      <alignment horizontal="left" wrapText="1"/>
      <protection/>
    </xf>
    <xf numFmtId="0" fontId="7" fillId="0" borderId="0" xfId="22" applyBorder="1" applyAlignment="1">
      <alignment wrapText="1"/>
      <protection/>
    </xf>
    <xf numFmtId="3" fontId="11" fillId="0" borderId="0" xfId="22" applyNumberFormat="1" applyFont="1" applyFill="1" applyBorder="1" applyAlignment="1" quotePrefix="1">
      <alignment horizontal="left" vertical="top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07 - 3yrproj - asat160106" xfId="21"/>
    <cellStyle name="Normal_Projection 4 - 07110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75" zoomScaleNormal="75" workbookViewId="0" topLeftCell="A55">
      <selection activeCell="D82" sqref="D82"/>
    </sheetView>
  </sheetViews>
  <sheetFormatPr defaultColWidth="9.00390625" defaultRowHeight="12.75"/>
  <cols>
    <col min="1" max="1" width="10.125" style="1" bestFit="1" customWidth="1"/>
    <col min="2" max="2" width="1.12109375" style="1" customWidth="1"/>
    <col min="3" max="3" width="31.25390625" style="1" customWidth="1"/>
    <col min="4" max="4" width="14.50390625" style="1" customWidth="1"/>
    <col min="5" max="5" width="24.50390625" style="1" customWidth="1"/>
    <col min="6" max="6" width="6.625" style="1" bestFit="1" customWidth="1"/>
    <col min="7" max="7" width="9.625" style="1" bestFit="1" customWidth="1"/>
    <col min="8" max="8" width="0.6171875" style="1" customWidth="1"/>
    <col min="9" max="9" width="10.125" style="1" bestFit="1" customWidth="1"/>
    <col min="10" max="10" width="0.6171875" style="1" customWidth="1"/>
    <col min="11" max="11" width="9.875" style="1" bestFit="1" customWidth="1"/>
    <col min="12" max="16384" width="8.00390625" style="1" customWidth="1"/>
  </cols>
  <sheetData>
    <row r="1" spans="1:11" ht="12.75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7"/>
    </row>
    <row r="2" spans="1:11" ht="6.75" customHeight="1">
      <c r="A2" s="2"/>
      <c r="B2" s="3"/>
      <c r="C2" s="3"/>
      <c r="D2" s="3"/>
      <c r="E2" s="3"/>
      <c r="F2" s="4"/>
      <c r="G2" s="3"/>
      <c r="H2" s="3"/>
      <c r="I2" s="92"/>
      <c r="J2" s="3"/>
      <c r="K2" s="5"/>
    </row>
    <row r="3" spans="1:11" ht="12.75">
      <c r="A3" s="98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100"/>
    </row>
    <row r="4" spans="1:11" ht="5.25" customHeight="1" thickBot="1">
      <c r="A4" s="6"/>
      <c r="B4" s="7"/>
      <c r="C4" s="7"/>
      <c r="D4" s="8"/>
      <c r="E4" s="8"/>
      <c r="F4" s="9"/>
      <c r="G4" s="8"/>
      <c r="H4" s="8"/>
      <c r="I4" s="8"/>
      <c r="J4" s="10"/>
      <c r="K4" s="11"/>
    </row>
    <row r="5" spans="1:11" ht="12.75">
      <c r="A5" s="12" t="s">
        <v>2</v>
      </c>
      <c r="B5" s="13"/>
      <c r="C5" s="14"/>
      <c r="D5" s="14"/>
      <c r="E5" s="14"/>
      <c r="F5" s="15"/>
      <c r="G5" s="16" t="s">
        <v>3</v>
      </c>
      <c r="H5" s="17"/>
      <c r="I5" s="18" t="s">
        <v>4</v>
      </c>
      <c r="J5" s="17"/>
      <c r="K5" s="19" t="s">
        <v>5</v>
      </c>
    </row>
    <row r="6" spans="1:11" ht="12.75">
      <c r="A6" s="20" t="s">
        <v>6</v>
      </c>
      <c r="B6" s="13"/>
      <c r="C6" s="14"/>
      <c r="D6" s="14"/>
      <c r="E6" s="14"/>
      <c r="F6" s="15"/>
      <c r="G6" s="21" t="s">
        <v>6</v>
      </c>
      <c r="H6" s="17"/>
      <c r="I6" s="21" t="s">
        <v>6</v>
      </c>
      <c r="J6" s="17"/>
      <c r="K6" s="22" t="s">
        <v>6</v>
      </c>
    </row>
    <row r="7" spans="1:11" ht="12.75">
      <c r="A7" s="20"/>
      <c r="B7" s="17"/>
      <c r="C7" s="23" t="s">
        <v>7</v>
      </c>
      <c r="D7" s="14"/>
      <c r="E7" s="14"/>
      <c r="F7" s="15"/>
      <c r="G7" s="21"/>
      <c r="H7" s="17"/>
      <c r="I7" s="24"/>
      <c r="J7" s="17"/>
      <c r="K7" s="25"/>
    </row>
    <row r="8" spans="1:11" ht="9" customHeight="1">
      <c r="A8" s="20"/>
      <c r="B8" s="26"/>
      <c r="C8" s="14"/>
      <c r="D8" s="14"/>
      <c r="E8" s="14"/>
      <c r="F8" s="15"/>
      <c r="G8" s="21"/>
      <c r="H8" s="17"/>
      <c r="I8" s="24"/>
      <c r="J8" s="17"/>
      <c r="K8" s="25"/>
    </row>
    <row r="9" spans="1:11" ht="12.75">
      <c r="A9" s="27">
        <v>280403</v>
      </c>
      <c r="B9" s="28"/>
      <c r="C9" s="29" t="s">
        <v>8</v>
      </c>
      <c r="D9" s="29"/>
      <c r="E9" s="30"/>
      <c r="F9" s="4"/>
      <c r="G9" s="31">
        <v>294772</v>
      </c>
      <c r="H9" s="17"/>
      <c r="I9" s="31">
        <f>G92</f>
        <v>189190</v>
      </c>
      <c r="J9" s="17"/>
      <c r="K9" s="32">
        <f>I92</f>
        <v>195284.29</v>
      </c>
    </row>
    <row r="10" spans="1:11" ht="12.75">
      <c r="A10" s="27"/>
      <c r="B10" s="28"/>
      <c r="C10" s="3" t="s">
        <v>9</v>
      </c>
      <c r="D10" s="29"/>
      <c r="E10" s="30"/>
      <c r="F10" s="4"/>
      <c r="G10" s="33">
        <v>-116797</v>
      </c>
      <c r="H10" s="17"/>
      <c r="I10" s="31"/>
      <c r="J10" s="17"/>
      <c r="K10" s="32"/>
    </row>
    <row r="11" spans="1:11" ht="12.75">
      <c r="A11" s="27"/>
      <c r="B11" s="28"/>
      <c r="C11" s="3" t="s">
        <v>10</v>
      </c>
      <c r="D11" s="29"/>
      <c r="E11" s="30"/>
      <c r="F11" s="4"/>
      <c r="G11" s="33">
        <v>-500</v>
      </c>
      <c r="H11" s="17"/>
      <c r="I11" s="31"/>
      <c r="J11" s="17"/>
      <c r="K11" s="32"/>
    </row>
    <row r="12" spans="1:11" ht="12.75">
      <c r="A12" s="34"/>
      <c r="B12" s="35"/>
      <c r="C12" s="30" t="s">
        <v>11</v>
      </c>
      <c r="D12" s="30"/>
      <c r="E12" s="30"/>
      <c r="F12" s="4"/>
      <c r="G12" s="33">
        <v>2018</v>
      </c>
      <c r="H12" s="17"/>
      <c r="I12" s="36" t="s">
        <v>12</v>
      </c>
      <c r="J12" s="17"/>
      <c r="K12" s="25"/>
    </row>
    <row r="13" spans="1:11" ht="13.5" thickBot="1">
      <c r="A13" s="34"/>
      <c r="B13" s="30"/>
      <c r="C13" s="30" t="s">
        <v>13</v>
      </c>
      <c r="D13" s="30"/>
      <c r="E13" s="30"/>
      <c r="F13" s="4"/>
      <c r="G13" s="37">
        <v>643</v>
      </c>
      <c r="H13" s="17"/>
      <c r="I13" s="24"/>
      <c r="J13" s="17"/>
      <c r="K13" s="25"/>
    </row>
    <row r="14" spans="1:11" ht="12.75">
      <c r="A14" s="34"/>
      <c r="B14" s="30"/>
      <c r="C14" s="38" t="s">
        <v>14</v>
      </c>
      <c r="D14" s="30"/>
      <c r="E14" s="30"/>
      <c r="F14" s="4"/>
      <c r="G14" s="31">
        <f>SUM(G9:G13)</f>
        <v>180136</v>
      </c>
      <c r="H14" s="17"/>
      <c r="I14" s="24"/>
      <c r="J14" s="17"/>
      <c r="K14" s="25"/>
    </row>
    <row r="15" spans="1:11" ht="7.5" customHeight="1">
      <c r="A15" s="34"/>
      <c r="B15" s="30"/>
      <c r="C15" s="30"/>
      <c r="D15" s="30"/>
      <c r="E15" s="30"/>
      <c r="F15" s="4"/>
      <c r="G15" s="33"/>
      <c r="H15" s="17"/>
      <c r="I15" s="24"/>
      <c r="J15" s="17"/>
      <c r="K15" s="25"/>
    </row>
    <row r="16" spans="1:11" ht="12.75">
      <c r="A16" s="39"/>
      <c r="B16" s="17"/>
      <c r="C16" s="40" t="s">
        <v>15</v>
      </c>
      <c r="D16" s="41"/>
      <c r="E16" s="17"/>
      <c r="F16" s="4"/>
      <c r="G16" s="42"/>
      <c r="H16" s="17"/>
      <c r="I16" s="24"/>
      <c r="J16" s="17"/>
      <c r="K16" s="25"/>
    </row>
    <row r="17" spans="1:11" ht="12.75">
      <c r="A17" s="34"/>
      <c r="B17" s="28"/>
      <c r="C17" s="30"/>
      <c r="D17" s="30"/>
      <c r="E17" s="17"/>
      <c r="F17" s="4"/>
      <c r="G17" s="33"/>
      <c r="H17" s="17"/>
      <c r="I17" s="24"/>
      <c r="J17" s="17"/>
      <c r="K17" s="25"/>
    </row>
    <row r="18" spans="1:11" ht="12.75">
      <c r="A18" s="34">
        <v>5376</v>
      </c>
      <c r="B18" s="43"/>
      <c r="C18" s="44" t="s">
        <v>16</v>
      </c>
      <c r="D18" s="41"/>
      <c r="E18" s="101" t="s">
        <v>17</v>
      </c>
      <c r="F18" s="45" t="s">
        <v>2</v>
      </c>
      <c r="G18" s="46">
        <v>55</v>
      </c>
      <c r="H18" s="17"/>
      <c r="I18" s="46"/>
      <c r="J18" s="17"/>
      <c r="K18" s="47"/>
    </row>
    <row r="19" spans="1:11" ht="12.75">
      <c r="A19" s="34"/>
      <c r="B19" s="43"/>
      <c r="C19" s="30"/>
      <c r="D19" s="41"/>
      <c r="E19" s="102"/>
      <c r="F19" s="45" t="s">
        <v>3</v>
      </c>
      <c r="G19" s="46">
        <f>3111+80</f>
        <v>3191</v>
      </c>
      <c r="H19" s="17"/>
      <c r="I19" s="46">
        <f>3157-3111</f>
        <v>46</v>
      </c>
      <c r="J19" s="17"/>
      <c r="K19" s="47"/>
    </row>
    <row r="20" spans="1:11" ht="12.75">
      <c r="A20" s="34"/>
      <c r="B20" s="43"/>
      <c r="C20" s="30"/>
      <c r="D20" s="41"/>
      <c r="E20" s="17"/>
      <c r="F20" s="45" t="s">
        <v>4</v>
      </c>
      <c r="G20" s="46"/>
      <c r="H20" s="17"/>
      <c r="I20" s="46">
        <v>3238</v>
      </c>
      <c r="J20" s="17"/>
      <c r="K20" s="47">
        <f>3286-3238</f>
        <v>48</v>
      </c>
    </row>
    <row r="21" spans="1:11" ht="12.75">
      <c r="A21" s="34"/>
      <c r="B21" s="43"/>
      <c r="C21" s="30"/>
      <c r="D21" s="41"/>
      <c r="E21" s="17"/>
      <c r="F21" s="45" t="s">
        <v>5</v>
      </c>
      <c r="G21" s="46"/>
      <c r="H21" s="17"/>
      <c r="I21" s="46"/>
      <c r="J21" s="17"/>
      <c r="K21" s="47">
        <v>3371</v>
      </c>
    </row>
    <row r="22" spans="1:11" ht="12.75">
      <c r="A22" s="34"/>
      <c r="B22" s="43"/>
      <c r="C22" s="30"/>
      <c r="D22" s="41"/>
      <c r="E22" s="17"/>
      <c r="F22" s="45"/>
      <c r="G22" s="46"/>
      <c r="H22" s="17"/>
      <c r="I22" s="46"/>
      <c r="J22" s="17"/>
      <c r="K22" s="47"/>
    </row>
    <row r="23" spans="1:11" ht="12.75">
      <c r="A23" s="48">
        <v>1801</v>
      </c>
      <c r="B23" s="43"/>
      <c r="C23" s="38" t="s">
        <v>64</v>
      </c>
      <c r="D23" s="30"/>
      <c r="E23" s="30"/>
      <c r="F23" s="45" t="s">
        <v>3</v>
      </c>
      <c r="G23" s="49">
        <v>1110</v>
      </c>
      <c r="H23" s="17"/>
      <c r="I23" s="49"/>
      <c r="J23" s="17"/>
      <c r="K23" s="50"/>
    </row>
    <row r="24" spans="1:11" ht="12.75">
      <c r="A24" s="48"/>
      <c r="B24" s="43"/>
      <c r="C24" s="51"/>
      <c r="D24" s="30"/>
      <c r="E24" s="30"/>
      <c r="F24" s="45" t="s">
        <v>4</v>
      </c>
      <c r="G24" s="46"/>
      <c r="H24" s="17"/>
      <c r="I24" s="46">
        <v>1157</v>
      </c>
      <c r="J24" s="17"/>
      <c r="K24" s="47"/>
    </row>
    <row r="25" spans="1:11" ht="12.75">
      <c r="A25" s="48"/>
      <c r="B25" s="43"/>
      <c r="C25" s="51"/>
      <c r="D25" s="30"/>
      <c r="E25" s="30"/>
      <c r="F25" s="45" t="s">
        <v>5</v>
      </c>
      <c r="G25" s="46"/>
      <c r="H25" s="17"/>
      <c r="I25" s="46"/>
      <c r="J25" s="17"/>
      <c r="K25" s="47">
        <v>1206</v>
      </c>
    </row>
    <row r="26" spans="1:11" ht="12.75">
      <c r="A26" s="39"/>
      <c r="B26" s="28"/>
      <c r="C26" s="41"/>
      <c r="D26" s="41"/>
      <c r="E26" s="41"/>
      <c r="F26" s="4"/>
      <c r="G26" s="46"/>
      <c r="H26" s="17"/>
      <c r="I26" s="46"/>
      <c r="J26" s="17"/>
      <c r="K26" s="47"/>
    </row>
    <row r="27" spans="1:11" ht="12.75">
      <c r="A27" s="34">
        <v>5350</v>
      </c>
      <c r="B27" s="43"/>
      <c r="C27" s="103" t="s">
        <v>18</v>
      </c>
      <c r="D27" s="104"/>
      <c r="E27" s="105" t="s">
        <v>19</v>
      </c>
      <c r="F27" s="45" t="s">
        <v>3</v>
      </c>
      <c r="G27" s="46">
        <v>4327</v>
      </c>
      <c r="H27" s="17"/>
      <c r="I27" s="46">
        <v>17</v>
      </c>
      <c r="J27" s="17"/>
      <c r="K27" s="47"/>
    </row>
    <row r="28" spans="1:11" ht="12.75">
      <c r="A28" s="48"/>
      <c r="B28" s="43"/>
      <c r="C28" s="51"/>
      <c r="D28" s="30"/>
      <c r="E28" s="102"/>
      <c r="F28" s="45" t="s">
        <v>4</v>
      </c>
      <c r="G28" s="46"/>
      <c r="H28" s="17"/>
      <c r="I28" s="46">
        <v>5016</v>
      </c>
      <c r="J28" s="17"/>
      <c r="K28" s="47">
        <v>9</v>
      </c>
    </row>
    <row r="29" spans="1:11" ht="40.5" customHeight="1">
      <c r="A29" s="34"/>
      <c r="B29" s="43"/>
      <c r="C29" s="51"/>
      <c r="D29" s="30"/>
      <c r="E29" s="102"/>
      <c r="F29" s="52" t="s">
        <v>5</v>
      </c>
      <c r="G29" s="53"/>
      <c r="H29" s="54"/>
      <c r="I29" s="55"/>
      <c r="J29" s="54"/>
      <c r="K29" s="56">
        <v>5296</v>
      </c>
    </row>
    <row r="30" spans="1:11" ht="9.75" customHeight="1">
      <c r="A30" s="34"/>
      <c r="B30" s="43"/>
      <c r="C30" s="51"/>
      <c r="D30" s="30"/>
      <c r="E30" s="30"/>
      <c r="F30" s="4"/>
      <c r="G30" s="46"/>
      <c r="H30" s="17"/>
      <c r="I30" s="46"/>
      <c r="J30" s="17"/>
      <c r="K30" s="47"/>
    </row>
    <row r="31" spans="1:11" ht="12.75">
      <c r="A31" s="34"/>
      <c r="B31" s="43"/>
      <c r="C31" s="38" t="s">
        <v>20</v>
      </c>
      <c r="D31" s="30"/>
      <c r="E31" s="57"/>
      <c r="F31" s="45" t="s">
        <v>3</v>
      </c>
      <c r="G31" s="49">
        <v>1816</v>
      </c>
      <c r="H31" s="17"/>
      <c r="I31" s="49"/>
      <c r="J31" s="17"/>
      <c r="K31" s="50"/>
    </row>
    <row r="32" spans="1:11" ht="12.75">
      <c r="A32" s="48"/>
      <c r="B32" s="43"/>
      <c r="C32" s="51"/>
      <c r="D32" s="30"/>
      <c r="E32" s="30"/>
      <c r="F32" s="45" t="s">
        <v>4</v>
      </c>
      <c r="G32" s="46"/>
      <c r="H32" s="17"/>
      <c r="I32" s="46">
        <v>1800</v>
      </c>
      <c r="J32" s="17"/>
      <c r="K32" s="47"/>
    </row>
    <row r="33" spans="1:11" ht="12.75">
      <c r="A33" s="34"/>
      <c r="B33" s="43"/>
      <c r="C33" s="51"/>
      <c r="D33" s="30"/>
      <c r="E33" s="30"/>
      <c r="F33" s="45" t="s">
        <v>5</v>
      </c>
      <c r="G33" s="46"/>
      <c r="H33" s="17"/>
      <c r="I33" s="46"/>
      <c r="J33" s="17"/>
      <c r="K33" s="47">
        <v>1800</v>
      </c>
    </row>
    <row r="34" spans="1:11" ht="12.75">
      <c r="A34" s="48">
        <v>1215</v>
      </c>
      <c r="B34" s="58"/>
      <c r="C34" s="59" t="s">
        <v>21</v>
      </c>
      <c r="D34" s="30"/>
      <c r="E34" s="30"/>
      <c r="F34" s="4"/>
      <c r="G34" s="46"/>
      <c r="H34" s="17"/>
      <c r="I34" s="46"/>
      <c r="J34" s="17"/>
      <c r="K34" s="47"/>
    </row>
    <row r="35" spans="1:11" ht="12.75">
      <c r="A35" s="48"/>
      <c r="B35" s="58"/>
      <c r="C35" s="59"/>
      <c r="D35" s="30" t="s">
        <v>22</v>
      </c>
      <c r="E35" s="30" t="s">
        <v>23</v>
      </c>
      <c r="F35" s="45"/>
      <c r="G35" s="46"/>
      <c r="H35" s="17"/>
      <c r="I35" s="46"/>
      <c r="J35" s="17"/>
      <c r="K35" s="47"/>
    </row>
    <row r="36" spans="1:11" ht="12.75">
      <c r="A36" s="48"/>
      <c r="B36" s="58"/>
      <c r="C36" s="59"/>
      <c r="D36" s="60"/>
      <c r="E36" s="61" t="s">
        <v>24</v>
      </c>
      <c r="F36" s="45" t="s">
        <v>3</v>
      </c>
      <c r="G36" s="46">
        <v>1036</v>
      </c>
      <c r="H36" s="17"/>
      <c r="I36" s="46"/>
      <c r="J36" s="17"/>
      <c r="K36" s="47"/>
    </row>
    <row r="37" spans="1:11" ht="12.75">
      <c r="A37" s="48"/>
      <c r="B37" s="58"/>
      <c r="C37" s="59"/>
      <c r="D37" s="60"/>
      <c r="E37" s="62" t="s">
        <v>25</v>
      </c>
      <c r="F37" s="45" t="s">
        <v>4</v>
      </c>
      <c r="G37" s="46"/>
      <c r="H37" s="17"/>
      <c r="I37" s="46">
        <v>1000</v>
      </c>
      <c r="J37" s="17"/>
      <c r="K37" s="47"/>
    </row>
    <row r="38" spans="1:11" ht="12.75">
      <c r="A38" s="48"/>
      <c r="B38" s="58"/>
      <c r="C38" s="59"/>
      <c r="D38" s="60"/>
      <c r="E38" s="3" t="s">
        <v>26</v>
      </c>
      <c r="F38" s="45" t="s">
        <v>5</v>
      </c>
      <c r="G38" s="46"/>
      <c r="H38" s="17"/>
      <c r="I38" s="46"/>
      <c r="J38" s="17"/>
      <c r="K38" s="63" t="s">
        <v>27</v>
      </c>
    </row>
    <row r="39" spans="1:11" ht="9" customHeight="1">
      <c r="A39" s="48"/>
      <c r="B39" s="58"/>
      <c r="C39" s="59"/>
      <c r="D39" s="60"/>
      <c r="E39" s="3"/>
      <c r="F39" s="45"/>
      <c r="G39" s="46"/>
      <c r="H39" s="17"/>
      <c r="I39" s="46"/>
      <c r="J39" s="17"/>
      <c r="K39" s="63"/>
    </row>
    <row r="40" spans="1:11" ht="12.75">
      <c r="A40" s="48">
        <v>460</v>
      </c>
      <c r="B40" s="28"/>
      <c r="C40" s="38" t="s">
        <v>65</v>
      </c>
      <c r="D40" s="30"/>
      <c r="E40" s="30"/>
      <c r="F40" s="4"/>
      <c r="G40" s="49">
        <v>459</v>
      </c>
      <c r="H40" s="17"/>
      <c r="I40" s="49" t="s">
        <v>27</v>
      </c>
      <c r="J40" s="17"/>
      <c r="K40" s="50" t="s">
        <v>27</v>
      </c>
    </row>
    <row r="41" spans="1:11" ht="12.75">
      <c r="A41" s="34"/>
      <c r="B41" s="28"/>
      <c r="C41" s="38"/>
      <c r="D41" s="30"/>
      <c r="E41" s="30"/>
      <c r="F41" s="4"/>
      <c r="G41" s="46"/>
      <c r="H41" s="17"/>
      <c r="I41" s="46"/>
      <c r="J41" s="17"/>
      <c r="K41" s="47"/>
    </row>
    <row r="42" spans="1:11" ht="12.75">
      <c r="A42" s="48">
        <v>-2478</v>
      </c>
      <c r="B42" s="28"/>
      <c r="C42" s="38" t="s">
        <v>28</v>
      </c>
      <c r="D42" s="30"/>
      <c r="E42" s="30"/>
      <c r="F42" s="45" t="s">
        <v>2</v>
      </c>
      <c r="G42" s="49">
        <f>-2660+2478</f>
        <v>-182</v>
      </c>
      <c r="H42" s="17"/>
      <c r="I42" s="49" t="s">
        <v>27</v>
      </c>
      <c r="J42" s="17"/>
      <c r="K42" s="50" t="s">
        <v>27</v>
      </c>
    </row>
    <row r="43" spans="1:11" ht="12.75">
      <c r="A43" s="48"/>
      <c r="B43" s="28"/>
      <c r="C43" s="38"/>
      <c r="D43" s="30"/>
      <c r="E43" s="30"/>
      <c r="F43" s="45"/>
      <c r="G43" s="49"/>
      <c r="H43" s="17"/>
      <c r="I43" s="49"/>
      <c r="J43" s="17"/>
      <c r="K43" s="50"/>
    </row>
    <row r="44" spans="1:11" ht="12.75">
      <c r="A44" s="48" t="s">
        <v>27</v>
      </c>
      <c r="B44" s="58"/>
      <c r="C44" s="59" t="s">
        <v>29</v>
      </c>
      <c r="D44" s="30" t="s">
        <v>30</v>
      </c>
      <c r="E44" s="3"/>
      <c r="F44" s="45"/>
      <c r="G44" s="46">
        <v>-700</v>
      </c>
      <c r="H44" s="17"/>
      <c r="I44" s="46">
        <v>-700</v>
      </c>
      <c r="J44" s="17"/>
      <c r="K44" s="63">
        <v>-700</v>
      </c>
    </row>
    <row r="45" spans="1:11" ht="12.75">
      <c r="A45" s="48"/>
      <c r="B45" s="58"/>
      <c r="C45" s="59"/>
      <c r="D45" s="60"/>
      <c r="E45" s="3"/>
      <c r="F45" s="45"/>
      <c r="G45" s="46"/>
      <c r="H45" s="17"/>
      <c r="I45" s="46"/>
      <c r="J45" s="17"/>
      <c r="K45" s="63"/>
    </row>
    <row r="46" spans="1:11" ht="12.75">
      <c r="A46" s="64">
        <f>SUM(A8:A45)</f>
        <v>292127</v>
      </c>
      <c r="B46" s="58"/>
      <c r="C46" s="59" t="s">
        <v>31</v>
      </c>
      <c r="D46" s="60"/>
      <c r="E46" s="3"/>
      <c r="F46" s="45"/>
      <c r="G46" s="65">
        <f>SUM(G14:G45)</f>
        <v>191248</v>
      </c>
      <c r="H46" s="17"/>
      <c r="I46" s="65">
        <f>SUM(I8:I45)</f>
        <v>200764</v>
      </c>
      <c r="J46" s="17"/>
      <c r="K46" s="66">
        <f>SUM(K8:K45)</f>
        <v>206314.29</v>
      </c>
    </row>
    <row r="47" spans="1:11" ht="9" customHeight="1">
      <c r="A47" s="48"/>
      <c r="B47" s="58"/>
      <c r="C47" s="59"/>
      <c r="D47" s="60"/>
      <c r="E47" s="3"/>
      <c r="F47" s="45"/>
      <c r="G47" s="46"/>
      <c r="H47" s="17"/>
      <c r="I47" s="46"/>
      <c r="J47" s="17"/>
      <c r="K47" s="63"/>
    </row>
    <row r="48" spans="1:11" ht="12.75">
      <c r="A48" s="39"/>
      <c r="B48" s="17"/>
      <c r="C48" s="67" t="s">
        <v>32</v>
      </c>
      <c r="D48" s="41"/>
      <c r="E48" s="41"/>
      <c r="F48" s="4"/>
      <c r="G48" s="46"/>
      <c r="H48" s="17"/>
      <c r="I48" s="46"/>
      <c r="J48" s="17"/>
      <c r="K48" s="47"/>
    </row>
    <row r="49" spans="1:11" ht="12.75">
      <c r="A49" s="39">
        <v>667</v>
      </c>
      <c r="B49" s="68"/>
      <c r="C49" s="41" t="s">
        <v>33</v>
      </c>
      <c r="D49" s="41" t="s">
        <v>34</v>
      </c>
      <c r="E49" s="41"/>
      <c r="F49" s="4"/>
      <c r="G49" s="49">
        <v>-667</v>
      </c>
      <c r="H49" s="17"/>
      <c r="I49" s="49" t="s">
        <v>27</v>
      </c>
      <c r="J49" s="17"/>
      <c r="K49" s="50" t="s">
        <v>27</v>
      </c>
    </row>
    <row r="50" spans="1:11" ht="12.75">
      <c r="A50" s="39">
        <v>250</v>
      </c>
      <c r="B50" s="28"/>
      <c r="C50" s="41" t="s">
        <v>67</v>
      </c>
      <c r="D50" s="41" t="s">
        <v>35</v>
      </c>
      <c r="E50" s="41"/>
      <c r="F50" s="4"/>
      <c r="G50" s="49" t="s">
        <v>27</v>
      </c>
      <c r="H50" s="17"/>
      <c r="I50" s="49" t="s">
        <v>27</v>
      </c>
      <c r="J50" s="17"/>
      <c r="K50" s="50" t="s">
        <v>27</v>
      </c>
    </row>
    <row r="51" spans="1:11" ht="12.75">
      <c r="A51" s="48" t="s">
        <v>27</v>
      </c>
      <c r="B51" s="28"/>
      <c r="C51" s="41" t="s">
        <v>68</v>
      </c>
      <c r="D51" s="41" t="s">
        <v>36</v>
      </c>
      <c r="E51" s="41"/>
      <c r="F51" s="4"/>
      <c r="G51" s="49">
        <v>2615</v>
      </c>
      <c r="H51" s="17"/>
      <c r="I51" s="49" t="s">
        <v>27</v>
      </c>
      <c r="J51" s="17"/>
      <c r="K51" s="50" t="s">
        <v>27</v>
      </c>
    </row>
    <row r="52" spans="1:11" ht="12.75">
      <c r="A52" s="39">
        <v>700</v>
      </c>
      <c r="B52" s="28"/>
      <c r="C52" s="41" t="s">
        <v>69</v>
      </c>
      <c r="D52" s="41" t="s">
        <v>37</v>
      </c>
      <c r="E52" s="41"/>
      <c r="F52" s="4"/>
      <c r="G52" s="49">
        <v>500</v>
      </c>
      <c r="H52" s="17"/>
      <c r="I52" s="49">
        <v>500</v>
      </c>
      <c r="J52" s="17"/>
      <c r="K52" s="50" t="s">
        <v>27</v>
      </c>
    </row>
    <row r="53" spans="1:11" ht="12.75">
      <c r="A53" s="39">
        <v>-445</v>
      </c>
      <c r="B53" s="28"/>
      <c r="C53" s="41" t="s">
        <v>70</v>
      </c>
      <c r="D53" s="93" t="s">
        <v>38</v>
      </c>
      <c r="E53" s="93"/>
      <c r="F53" s="72"/>
      <c r="G53" s="49">
        <v>-70</v>
      </c>
      <c r="H53" s="17"/>
      <c r="I53" s="49" t="s">
        <v>27</v>
      </c>
      <c r="J53" s="17"/>
      <c r="K53" s="50" t="s">
        <v>27</v>
      </c>
    </row>
    <row r="54" spans="1:11" ht="12.75">
      <c r="A54" s="48" t="s">
        <v>27</v>
      </c>
      <c r="B54" s="28"/>
      <c r="C54" s="41" t="s">
        <v>71</v>
      </c>
      <c r="D54" s="3" t="s">
        <v>39</v>
      </c>
      <c r="E54" s="30"/>
      <c r="F54" s="69" t="s">
        <v>3</v>
      </c>
      <c r="G54" s="49">
        <v>-2470</v>
      </c>
      <c r="H54" s="17"/>
      <c r="I54" s="49">
        <v>-196</v>
      </c>
      <c r="J54" s="17"/>
      <c r="K54" s="50">
        <v>-55</v>
      </c>
    </row>
    <row r="55" spans="1:11" ht="12.75">
      <c r="A55" s="48"/>
      <c r="B55" s="28"/>
      <c r="C55" s="41" t="s">
        <v>72</v>
      </c>
      <c r="D55" s="3" t="s">
        <v>75</v>
      </c>
      <c r="E55" s="30"/>
      <c r="F55" s="69" t="s">
        <v>3</v>
      </c>
      <c r="G55" s="49">
        <v>-250</v>
      </c>
      <c r="H55" s="17"/>
      <c r="I55" s="49" t="s">
        <v>27</v>
      </c>
      <c r="J55" s="17"/>
      <c r="K55" s="50" t="s">
        <v>27</v>
      </c>
    </row>
    <row r="56" spans="1:11" ht="12.75">
      <c r="A56" s="48"/>
      <c r="B56" s="28"/>
      <c r="D56" s="3"/>
      <c r="E56" s="70" t="s">
        <v>40</v>
      </c>
      <c r="F56" s="69" t="s">
        <v>4</v>
      </c>
      <c r="G56" s="49"/>
      <c r="H56" s="17"/>
      <c r="I56" s="49">
        <v>-3000</v>
      </c>
      <c r="J56" s="17"/>
      <c r="K56" s="50"/>
    </row>
    <row r="57" spans="1:11" ht="12.75">
      <c r="A57" s="48"/>
      <c r="B57" s="28"/>
      <c r="C57" s="41"/>
      <c r="D57" s="3"/>
      <c r="E57" s="70" t="s">
        <v>40</v>
      </c>
      <c r="F57" s="69" t="s">
        <v>5</v>
      </c>
      <c r="G57" s="49"/>
      <c r="H57" s="17"/>
      <c r="I57" s="49"/>
      <c r="J57" s="17"/>
      <c r="K57" s="50">
        <v>-3000</v>
      </c>
    </row>
    <row r="58" spans="1:11" ht="8.25" customHeight="1">
      <c r="A58" s="48"/>
      <c r="B58" s="28"/>
      <c r="C58" s="41"/>
      <c r="D58" s="3"/>
      <c r="E58" s="70"/>
      <c r="F58" s="69"/>
      <c r="G58" s="49"/>
      <c r="H58" s="17"/>
      <c r="I58" s="49"/>
      <c r="J58" s="17"/>
      <c r="K58" s="50"/>
    </row>
    <row r="59" spans="1:11" ht="12.75">
      <c r="A59" s="48"/>
      <c r="B59" s="28"/>
      <c r="C59" s="67" t="s">
        <v>73</v>
      </c>
      <c r="D59" s="3" t="s">
        <v>74</v>
      </c>
      <c r="E59" s="70"/>
      <c r="F59" s="69"/>
      <c r="G59" s="49">
        <v>-197</v>
      </c>
      <c r="H59" s="17"/>
      <c r="I59" s="49">
        <v>197</v>
      </c>
      <c r="J59" s="17"/>
      <c r="K59" s="50" t="s">
        <v>27</v>
      </c>
    </row>
    <row r="60" spans="1:11" ht="9.75" customHeight="1">
      <c r="A60" s="34"/>
      <c r="B60" s="28"/>
      <c r="C60" s="38"/>
      <c r="D60" s="60"/>
      <c r="E60" s="30"/>
      <c r="F60" s="45"/>
      <c r="G60" s="33"/>
      <c r="H60" s="17"/>
      <c r="I60" s="33"/>
      <c r="J60" s="17"/>
      <c r="K60" s="71"/>
    </row>
    <row r="61" spans="1:11" ht="12.75">
      <c r="A61" s="34">
        <v>-818</v>
      </c>
      <c r="B61" s="28"/>
      <c r="C61" s="38" t="s">
        <v>41</v>
      </c>
      <c r="D61" s="60"/>
      <c r="E61" s="17"/>
      <c r="F61" s="45"/>
      <c r="G61" s="49" t="s">
        <v>27</v>
      </c>
      <c r="H61" s="17"/>
      <c r="I61" s="33">
        <v>818</v>
      </c>
      <c r="J61" s="17"/>
      <c r="K61" s="50" t="s">
        <v>27</v>
      </c>
    </row>
    <row r="62" spans="1:11" ht="10.5" customHeight="1">
      <c r="A62" s="34"/>
      <c r="B62" s="28"/>
      <c r="C62" s="38"/>
      <c r="D62" s="60"/>
      <c r="E62" s="61"/>
      <c r="F62" s="45"/>
      <c r="G62" s="33"/>
      <c r="H62" s="17"/>
      <c r="I62" s="33"/>
      <c r="J62" s="17"/>
      <c r="K62" s="71"/>
    </row>
    <row r="63" spans="1:11" ht="12.75">
      <c r="A63" s="48">
        <v>217</v>
      </c>
      <c r="B63" s="28"/>
      <c r="C63" s="38" t="s">
        <v>42</v>
      </c>
      <c r="D63" s="93" t="s">
        <v>43</v>
      </c>
      <c r="E63" s="93"/>
      <c r="F63" s="94"/>
      <c r="G63" s="49" t="s">
        <v>27</v>
      </c>
      <c r="H63" s="17"/>
      <c r="I63" s="49" t="s">
        <v>27</v>
      </c>
      <c r="J63" s="17"/>
      <c r="K63" s="50" t="s">
        <v>27</v>
      </c>
    </row>
    <row r="64" spans="1:11" ht="12.75" customHeight="1">
      <c r="A64" s="48">
        <v>1122</v>
      </c>
      <c r="B64" s="28"/>
      <c r="C64" s="38"/>
      <c r="D64" s="30" t="s">
        <v>44</v>
      </c>
      <c r="E64" s="30"/>
      <c r="F64" s="4"/>
      <c r="G64" s="49" t="s">
        <v>27</v>
      </c>
      <c r="H64" s="17"/>
      <c r="I64" s="49" t="s">
        <v>27</v>
      </c>
      <c r="J64" s="17"/>
      <c r="K64" s="50" t="s">
        <v>27</v>
      </c>
    </row>
    <row r="65" spans="1:11" ht="9.75" customHeight="1">
      <c r="A65" s="48"/>
      <c r="B65" s="28"/>
      <c r="C65" s="38"/>
      <c r="D65" s="30"/>
      <c r="E65" s="30"/>
      <c r="F65" s="4"/>
      <c r="G65" s="49"/>
      <c r="H65" s="17"/>
      <c r="I65" s="49"/>
      <c r="J65" s="17"/>
      <c r="K65" s="50"/>
    </row>
    <row r="66" spans="1:11" ht="12.75">
      <c r="A66" s="48" t="s">
        <v>27</v>
      </c>
      <c r="B66" s="28"/>
      <c r="C66" s="38" t="s">
        <v>45</v>
      </c>
      <c r="D66" s="30"/>
      <c r="E66" s="30"/>
      <c r="F66" s="4"/>
      <c r="G66" s="49">
        <v>1882</v>
      </c>
      <c r="H66" s="17"/>
      <c r="I66" s="49" t="s">
        <v>27</v>
      </c>
      <c r="J66" s="17"/>
      <c r="K66" s="50" t="s">
        <v>27</v>
      </c>
    </row>
    <row r="67" spans="1:11" ht="12.75">
      <c r="A67" s="48"/>
      <c r="B67" s="28"/>
      <c r="C67" s="38"/>
      <c r="D67" s="30"/>
      <c r="E67" s="30"/>
      <c r="F67" s="4"/>
      <c r="G67" s="49"/>
      <c r="H67" s="17"/>
      <c r="I67" s="49"/>
      <c r="J67" s="17"/>
      <c r="K67" s="50"/>
    </row>
    <row r="68" spans="1:11" ht="12.75">
      <c r="A68" s="48"/>
      <c r="B68" s="28"/>
      <c r="C68" s="38" t="s">
        <v>76</v>
      </c>
      <c r="D68" s="30"/>
      <c r="E68" s="30"/>
      <c r="F68" s="4"/>
      <c r="G68" s="49">
        <v>-1000</v>
      </c>
      <c r="H68" s="17"/>
      <c r="I68" s="49" t="s">
        <v>27</v>
      </c>
      <c r="J68" s="17"/>
      <c r="K68" s="50" t="s">
        <v>27</v>
      </c>
    </row>
    <row r="69" spans="1:11" ht="9.75" customHeight="1">
      <c r="A69" s="34"/>
      <c r="B69" s="28"/>
      <c r="C69" s="38"/>
      <c r="D69" s="30"/>
      <c r="E69" s="30"/>
      <c r="F69" s="4"/>
      <c r="G69" s="46"/>
      <c r="H69" s="17"/>
      <c r="I69" s="46"/>
      <c r="J69" s="17"/>
      <c r="K69" s="47"/>
    </row>
    <row r="70" spans="1:11" ht="12.75">
      <c r="A70" s="48"/>
      <c r="B70" s="28"/>
      <c r="C70" s="38" t="s">
        <v>46</v>
      </c>
      <c r="D70" s="30"/>
      <c r="E70" s="30"/>
      <c r="F70" s="45"/>
      <c r="G70" s="49"/>
      <c r="H70" s="17"/>
      <c r="I70" s="49"/>
      <c r="J70" s="17"/>
      <c r="K70" s="50"/>
    </row>
    <row r="71" spans="1:11" ht="12.75">
      <c r="A71" s="48">
        <f>-609-100+356</f>
        <v>-353</v>
      </c>
      <c r="B71" s="28"/>
      <c r="C71" s="38"/>
      <c r="D71" s="30" t="s">
        <v>47</v>
      </c>
      <c r="E71" s="30"/>
      <c r="F71" s="45"/>
      <c r="G71" s="49">
        <v>-250</v>
      </c>
      <c r="H71" s="17"/>
      <c r="I71" s="49" t="s">
        <v>27</v>
      </c>
      <c r="J71" s="17"/>
      <c r="K71" s="50" t="s">
        <v>27</v>
      </c>
    </row>
    <row r="72" spans="1:11" ht="12.75">
      <c r="A72" s="48">
        <v>-1143</v>
      </c>
      <c r="B72" s="28"/>
      <c r="C72" s="38"/>
      <c r="D72" s="30" t="s">
        <v>48</v>
      </c>
      <c r="E72" s="30"/>
      <c r="F72" s="72"/>
      <c r="G72" s="49">
        <v>-478</v>
      </c>
      <c r="H72" s="17"/>
      <c r="I72" s="49" t="s">
        <v>27</v>
      </c>
      <c r="J72" s="17"/>
      <c r="K72" s="50" t="s">
        <v>27</v>
      </c>
    </row>
    <row r="73" spans="1:11" ht="12.75">
      <c r="A73" s="48"/>
      <c r="B73" s="28"/>
      <c r="C73" s="38"/>
      <c r="D73" s="30" t="s">
        <v>79</v>
      </c>
      <c r="E73" s="30"/>
      <c r="F73" s="72"/>
      <c r="G73" s="49">
        <v>-2000</v>
      </c>
      <c r="H73" s="17"/>
      <c r="I73" s="49" t="s">
        <v>27</v>
      </c>
      <c r="J73" s="17"/>
      <c r="K73" s="50" t="s">
        <v>27</v>
      </c>
    </row>
    <row r="74" spans="1:11" ht="12.75">
      <c r="A74" s="48"/>
      <c r="B74" s="28"/>
      <c r="C74" s="38"/>
      <c r="D74" s="30" t="s">
        <v>78</v>
      </c>
      <c r="E74" s="30"/>
      <c r="F74" s="45"/>
      <c r="G74" s="49">
        <v>56</v>
      </c>
      <c r="H74" s="17"/>
      <c r="I74" s="49" t="s">
        <v>27</v>
      </c>
      <c r="J74" s="17"/>
      <c r="K74" s="50" t="s">
        <v>27</v>
      </c>
    </row>
    <row r="75" spans="1:11" ht="12.75">
      <c r="A75" s="64">
        <f>SUM(A46:A74)</f>
        <v>292324</v>
      </c>
      <c r="B75" s="28"/>
      <c r="C75" s="59" t="s">
        <v>49</v>
      </c>
      <c r="D75" s="30"/>
      <c r="E75" s="30"/>
      <c r="F75" s="45"/>
      <c r="G75" s="65">
        <f>SUM(G46:G74)</f>
        <v>188919</v>
      </c>
      <c r="H75" s="17"/>
      <c r="I75" s="65">
        <f>SUM(I46:I74)</f>
        <v>199083</v>
      </c>
      <c r="J75" s="17"/>
      <c r="K75" s="66">
        <f>SUM(K46:K74)</f>
        <v>203259.29</v>
      </c>
    </row>
    <row r="76" spans="1:11" ht="12.75">
      <c r="A76" s="48"/>
      <c r="B76" s="28"/>
      <c r="C76" s="59"/>
      <c r="D76" s="30"/>
      <c r="E76" s="30"/>
      <c r="F76" s="45"/>
      <c r="G76" s="49"/>
      <c r="H76" s="17"/>
      <c r="I76" s="49"/>
      <c r="J76" s="17"/>
      <c r="K76" s="50"/>
    </row>
    <row r="77" spans="1:11" ht="12.75">
      <c r="A77" s="48">
        <v>2448</v>
      </c>
      <c r="B77" s="28"/>
      <c r="C77" s="38" t="s">
        <v>50</v>
      </c>
      <c r="D77" s="30" t="s">
        <v>51</v>
      </c>
      <c r="E77" s="30" t="s">
        <v>52</v>
      </c>
      <c r="F77" s="72"/>
      <c r="G77" s="49">
        <f>65+206</f>
        <v>271</v>
      </c>
      <c r="H77" s="17"/>
      <c r="I77" s="49">
        <v>176</v>
      </c>
      <c r="J77" s="17"/>
      <c r="K77" s="50">
        <v>336</v>
      </c>
    </row>
    <row r="78" spans="1:11" ht="12.75">
      <c r="A78" s="48"/>
      <c r="B78" s="28"/>
      <c r="C78" s="38"/>
      <c r="D78" s="30" t="s">
        <v>53</v>
      </c>
      <c r="E78" s="30"/>
      <c r="F78" s="4"/>
      <c r="G78" s="49" t="s">
        <v>27</v>
      </c>
      <c r="H78" s="17"/>
      <c r="I78" s="49">
        <v>824</v>
      </c>
      <c r="J78" s="17"/>
      <c r="K78" s="50">
        <v>664</v>
      </c>
    </row>
    <row r="79" spans="1:11" ht="10.5" customHeight="1" thickBot="1">
      <c r="A79" s="34"/>
      <c r="B79" s="35"/>
      <c r="C79" s="30"/>
      <c r="D79" s="30"/>
      <c r="E79" s="30"/>
      <c r="F79" s="4"/>
      <c r="G79" s="46"/>
      <c r="H79" s="17"/>
      <c r="I79" s="46"/>
      <c r="J79" s="17"/>
      <c r="K79" s="47"/>
    </row>
    <row r="80" spans="1:11" ht="13.5" customHeight="1">
      <c r="A80" s="73">
        <f>SUM(A75:A79)</f>
        <v>294772</v>
      </c>
      <c r="B80" s="28"/>
      <c r="C80" s="38" t="s">
        <v>54</v>
      </c>
      <c r="D80" s="30"/>
      <c r="E80" s="30"/>
      <c r="F80" s="4"/>
      <c r="G80" s="74">
        <f>SUM(G75:G79)</f>
        <v>189190</v>
      </c>
      <c r="H80" s="17"/>
      <c r="I80" s="74">
        <f>SUM(I75:I79)</f>
        <v>200083</v>
      </c>
      <c r="J80" s="17"/>
      <c r="K80" s="75">
        <f>SUM(K75:K79)</f>
        <v>204259.29</v>
      </c>
    </row>
    <row r="81" spans="1:11" ht="13.5" thickBot="1">
      <c r="A81" s="27">
        <v>-116797</v>
      </c>
      <c r="B81" s="28"/>
      <c r="C81" s="38" t="s">
        <v>55</v>
      </c>
      <c r="D81" s="30"/>
      <c r="E81" s="30"/>
      <c r="F81" s="4"/>
      <c r="G81" s="31"/>
      <c r="H81" s="17"/>
      <c r="I81" s="31"/>
      <c r="J81" s="17"/>
      <c r="K81" s="32"/>
    </row>
    <row r="82" spans="1:11" ht="14.25" customHeight="1" thickBot="1">
      <c r="A82" s="76">
        <f>SUM(A80:A81)</f>
        <v>177975</v>
      </c>
      <c r="B82" s="28"/>
      <c r="C82" s="38"/>
      <c r="D82" s="30" t="s">
        <v>56</v>
      </c>
      <c r="F82" s="4"/>
      <c r="G82" s="31"/>
      <c r="H82" s="17"/>
      <c r="I82" s="36" t="s">
        <v>12</v>
      </c>
      <c r="J82" s="17"/>
      <c r="K82" s="32"/>
    </row>
    <row r="83" spans="1:11" ht="12.75">
      <c r="A83" s="27"/>
      <c r="B83" s="28"/>
      <c r="C83" s="38"/>
      <c r="D83" s="30"/>
      <c r="E83" s="30"/>
      <c r="F83" s="4"/>
      <c r="G83" s="46"/>
      <c r="H83" s="17"/>
      <c r="I83" s="46"/>
      <c r="J83" s="17"/>
      <c r="K83" s="47"/>
    </row>
    <row r="84" spans="1:11" ht="12.75">
      <c r="A84" s="77" t="s">
        <v>57</v>
      </c>
      <c r="B84" s="17"/>
      <c r="C84" s="38" t="s">
        <v>58</v>
      </c>
      <c r="D84" s="30"/>
      <c r="E84" s="30"/>
      <c r="F84" s="4"/>
      <c r="G84" s="78" t="s">
        <v>57</v>
      </c>
      <c r="H84" s="17"/>
      <c r="I84" s="78" t="s">
        <v>57</v>
      </c>
      <c r="J84" s="17"/>
      <c r="K84" s="79" t="s">
        <v>57</v>
      </c>
    </row>
    <row r="85" spans="1:11" ht="12.75">
      <c r="A85" s="27"/>
      <c r="B85" s="35"/>
      <c r="C85" s="30"/>
      <c r="D85" s="30"/>
      <c r="E85" s="30"/>
      <c r="F85" s="4"/>
      <c r="G85" s="46"/>
      <c r="H85" s="17"/>
      <c r="I85" s="46"/>
      <c r="J85" s="17"/>
      <c r="K85" s="47"/>
    </row>
    <row r="86" spans="1:11" ht="12.75">
      <c r="A86" s="34">
        <f>149297+72157</f>
        <v>221454</v>
      </c>
      <c r="B86" s="28"/>
      <c r="C86" s="38" t="s">
        <v>66</v>
      </c>
      <c r="D86" s="30"/>
      <c r="E86" s="61"/>
      <c r="F86" s="4"/>
      <c r="G86" s="33"/>
      <c r="H86" s="24"/>
      <c r="I86" s="33"/>
      <c r="J86" s="80"/>
      <c r="K86" s="71"/>
    </row>
    <row r="87" spans="1:11" ht="12.75">
      <c r="A87" s="34">
        <v>-116797</v>
      </c>
      <c r="B87" s="28"/>
      <c r="C87" s="38" t="s">
        <v>59</v>
      </c>
      <c r="D87" s="30"/>
      <c r="E87" s="61"/>
      <c r="F87" s="4"/>
      <c r="G87" s="33"/>
      <c r="H87" s="17"/>
      <c r="I87" s="33"/>
      <c r="J87" s="17"/>
      <c r="K87" s="71"/>
    </row>
    <row r="88" spans="1:11" ht="12.75">
      <c r="A88" s="81">
        <f>SUM(A86:A87)</f>
        <v>104657</v>
      </c>
      <c r="B88" s="28"/>
      <c r="C88" s="30" t="s">
        <v>60</v>
      </c>
      <c r="D88" s="30"/>
      <c r="E88" s="61"/>
      <c r="F88" s="4"/>
      <c r="G88" s="82">
        <v>111847</v>
      </c>
      <c r="H88" s="17"/>
      <c r="I88" s="82">
        <v>115651</v>
      </c>
      <c r="J88" s="17"/>
      <c r="K88" s="83">
        <f>(I88/100)*104</f>
        <v>120277.04</v>
      </c>
    </row>
    <row r="89" spans="1:11" ht="12.75">
      <c r="A89" s="34">
        <v>73318</v>
      </c>
      <c r="B89" s="28"/>
      <c r="C89" s="30" t="s">
        <v>77</v>
      </c>
      <c r="D89" s="30"/>
      <c r="E89" s="30"/>
      <c r="F89" s="4"/>
      <c r="G89" s="33">
        <v>76343</v>
      </c>
      <c r="H89" s="24"/>
      <c r="I89" s="33">
        <f>(G89*103%)</f>
        <v>78633.29000000001</v>
      </c>
      <c r="J89" s="80"/>
      <c r="K89" s="71">
        <f>(I89*103%)</f>
        <v>80992.2887</v>
      </c>
    </row>
    <row r="90" spans="1:11" ht="12.75">
      <c r="A90" s="34"/>
      <c r="B90" s="28"/>
      <c r="C90" s="30" t="s">
        <v>61</v>
      </c>
      <c r="D90" s="30"/>
      <c r="E90" s="30"/>
      <c r="F90" s="4"/>
      <c r="G90" s="33">
        <v>1000</v>
      </c>
      <c r="H90" s="17"/>
      <c r="I90" s="33">
        <v>1000</v>
      </c>
      <c r="J90" s="17"/>
      <c r="K90" s="71">
        <v>1000</v>
      </c>
    </row>
    <row r="91" spans="1:11" ht="11.25" customHeight="1" thickBot="1">
      <c r="A91" s="34"/>
      <c r="B91" s="28"/>
      <c r="C91" s="30"/>
      <c r="D91" s="30"/>
      <c r="E91" s="30"/>
      <c r="F91" s="4"/>
      <c r="G91" s="33"/>
      <c r="H91" s="17"/>
      <c r="I91" s="33"/>
      <c r="J91" s="17"/>
      <c r="K91" s="71"/>
    </row>
    <row r="92" spans="1:11" ht="15.75" customHeight="1" thickBot="1">
      <c r="A92" s="76">
        <f>SUM(A88:A89)</f>
        <v>177975</v>
      </c>
      <c r="B92" s="28"/>
      <c r="C92" s="38" t="s">
        <v>62</v>
      </c>
      <c r="D92" s="30"/>
      <c r="E92" s="30"/>
      <c r="F92" s="4"/>
      <c r="G92" s="84">
        <f>SUM(G88:G91)</f>
        <v>189190</v>
      </c>
      <c r="H92" s="17"/>
      <c r="I92" s="84">
        <f>SUM(I88:I91)</f>
        <v>195284.29</v>
      </c>
      <c r="J92" s="17"/>
      <c r="K92" s="84">
        <f>SUM(K88:K91)</f>
        <v>202269.3287</v>
      </c>
    </row>
    <row r="93" spans="1:11" ht="7.5" customHeight="1" thickBot="1">
      <c r="A93" s="27"/>
      <c r="B93" s="28"/>
      <c r="C93" s="38"/>
      <c r="D93" s="30"/>
      <c r="E93" s="30"/>
      <c r="F93" s="4"/>
      <c r="G93" s="46"/>
      <c r="H93" s="17"/>
      <c r="I93" s="46"/>
      <c r="J93" s="17"/>
      <c r="K93" s="47"/>
    </row>
    <row r="94" spans="1:11" ht="15.75" customHeight="1" thickBot="1">
      <c r="A94" s="85">
        <v>0</v>
      </c>
      <c r="B94" s="86"/>
      <c r="C94" s="87" t="s">
        <v>63</v>
      </c>
      <c r="D94" s="10"/>
      <c r="E94" s="88"/>
      <c r="F94" s="89"/>
      <c r="G94" s="90">
        <f>G80-G92</f>
        <v>0</v>
      </c>
      <c r="H94" s="86"/>
      <c r="I94" s="90">
        <f>I80-I92</f>
        <v>4798.709999999992</v>
      </c>
      <c r="J94" s="86"/>
      <c r="K94" s="91">
        <f>K80-K92</f>
        <v>1989.9612999999954</v>
      </c>
    </row>
  </sheetData>
  <mergeCells count="7">
    <mergeCell ref="D63:F63"/>
    <mergeCell ref="D53:E53"/>
    <mergeCell ref="A1:K1"/>
    <mergeCell ref="A3:K3"/>
    <mergeCell ref="E18:E19"/>
    <mergeCell ref="C27:D27"/>
    <mergeCell ref="E27:E29"/>
  </mergeCells>
  <printOptions horizontalCentered="1" verticalCentered="1"/>
  <pageMargins left="0.15748031496062992" right="0.15748031496062992" top="0.5" bottom="0.1968503937007874" header="0.29" footer="0.46"/>
  <pageSetup horizontalDpi="600" verticalDpi="600" orientation="portrait" paperSize="9" scale="70" r:id="rId1"/>
  <headerFooter alignWithMargins="0">
    <oddHeader>&amp;R&amp;"Arial,Bold"&amp;12&amp;UAppendix 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Janet Taylor</cp:lastModifiedBy>
  <cp:lastPrinted>2006-02-02T09:22:48Z</cp:lastPrinted>
  <dcterms:created xsi:type="dcterms:W3CDTF">2006-01-19T08:15:21Z</dcterms:created>
  <dcterms:modified xsi:type="dcterms:W3CDTF">2006-02-02T17:13:02Z</dcterms:modified>
  <cp:category/>
  <cp:version/>
  <cp:contentType/>
  <cp:contentStatus/>
</cp:coreProperties>
</file>