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" yWindow="86" windowWidth="11337" windowHeight="7307" activeTab="0"/>
  </bookViews>
  <sheets>
    <sheet name="2003-04" sheetId="1" r:id="rId1"/>
  </sheets>
  <definedNames/>
  <calcPr fullCalcOnLoad="1"/>
</workbook>
</file>

<file path=xl/sharedStrings.xml><?xml version="1.0" encoding="utf-8"?>
<sst xmlns="http://schemas.openxmlformats.org/spreadsheetml/2006/main" count="318" uniqueCount="113">
  <si>
    <t>Council Tax increase at 5%</t>
  </si>
  <si>
    <t>Council Tax increase at 6%</t>
  </si>
  <si>
    <t>£m</t>
  </si>
  <si>
    <t>Resources</t>
  </si>
  <si>
    <t>RSG</t>
  </si>
  <si>
    <t>NNDR</t>
  </si>
  <si>
    <t>Council Tax</t>
  </si>
  <si>
    <t>Total</t>
  </si>
  <si>
    <t>Spending Requirement</t>
  </si>
  <si>
    <t>Base Budget</t>
  </si>
  <si>
    <t>Pay</t>
  </si>
  <si>
    <t>Prices</t>
  </si>
  <si>
    <t>Pension &amp; Other Commitments</t>
  </si>
  <si>
    <t>Capital Financing</t>
  </si>
  <si>
    <t>Contribution to Reserves</t>
  </si>
  <si>
    <t>Decapitalisation</t>
  </si>
  <si>
    <t>Passporting SSA to Schools</t>
  </si>
  <si>
    <t>Growth</t>
  </si>
  <si>
    <t>Best</t>
  </si>
  <si>
    <t>Worst</t>
  </si>
  <si>
    <t>Preferred</t>
  </si>
  <si>
    <t>RSG Options</t>
  </si>
  <si>
    <t>2003/04</t>
  </si>
  <si>
    <t>2004/05</t>
  </si>
  <si>
    <t>2005/06</t>
  </si>
  <si>
    <t>SSA Sub-Block</t>
  </si>
  <si>
    <t>Education</t>
  </si>
  <si>
    <t>Social Services</t>
  </si>
  <si>
    <t>Highway Maintenance</t>
  </si>
  <si>
    <t>EPCS</t>
  </si>
  <si>
    <t>2002/03</t>
  </si>
  <si>
    <t>SSA</t>
  </si>
  <si>
    <t>CSR</t>
  </si>
  <si>
    <t>increase</t>
  </si>
  <si>
    <t>%</t>
  </si>
  <si>
    <t>baseline</t>
  </si>
  <si>
    <t>Adjusted RSG</t>
  </si>
  <si>
    <t>Increments</t>
  </si>
  <si>
    <t>Resource Available/(Funding Gap)</t>
  </si>
  <si>
    <t>Notes</t>
  </si>
  <si>
    <t>Note 1</t>
  </si>
  <si>
    <t>2001/02 Budget £249.090 less £1m cont'n to reserves</t>
  </si>
  <si>
    <t>Note 2</t>
  </si>
  <si>
    <t>Based on 2002/03 2-year settlement and assuming</t>
  </si>
  <si>
    <t>teachers award at 4.5% similar to APT&amp;C</t>
  </si>
  <si>
    <t>Note 3</t>
  </si>
  <si>
    <t>Note 4</t>
  </si>
  <si>
    <t>Note 5</t>
  </si>
  <si>
    <t>Note 6</t>
  </si>
  <si>
    <t>Agreed policy of £1m pa contribution to reach £8m min target</t>
  </si>
  <si>
    <t>Agreed policy to decapitalise £4m over 3years to 2005/06</t>
  </si>
  <si>
    <t>Agreed policy of £1m pa provision for growth</t>
  </si>
  <si>
    <t>Note 7</t>
  </si>
  <si>
    <t>Total Resources line from 2003/04 b/fwd as base budget</t>
  </si>
  <si>
    <t>Note 8</t>
  </si>
  <si>
    <t>Note 9</t>
  </si>
  <si>
    <t>Provision of £1m already built into base - see 2003/04</t>
  </si>
  <si>
    <t>Note 10</t>
  </si>
  <si>
    <t>Note 11</t>
  </si>
  <si>
    <t>Total Resources line from 2004/05 b/fwd as base budget</t>
  </si>
  <si>
    <t>Social Services obligations</t>
  </si>
  <si>
    <t>Job Evaluation</t>
  </si>
  <si>
    <t>Less : CTSS</t>
  </si>
  <si>
    <t xml:space="preserve">          NNDR</t>
  </si>
  <si>
    <t>Add : RSG Floor Grant</t>
  </si>
  <si>
    <t>Note 1 - Calculation of RSG entitlement 2003/04</t>
  </si>
  <si>
    <t>See separate calculation below</t>
  </si>
  <si>
    <t>2003/04 baseline SSA</t>
  </si>
  <si>
    <t>2003/04 Increase</t>
  </si>
  <si>
    <t>Less : 2002/03 SSA</t>
  </si>
  <si>
    <t>Additional SSA passporting required</t>
  </si>
  <si>
    <t>Social</t>
  </si>
  <si>
    <t>Services</t>
  </si>
  <si>
    <t>Adjustment for :</t>
  </si>
  <si>
    <t>Best RSG option</t>
  </si>
  <si>
    <t>Worst RSG option</t>
  </si>
  <si>
    <t>Preferred RSG option</t>
  </si>
  <si>
    <t>Add'n'l spending at</t>
  </si>
  <si>
    <t xml:space="preserve">         NNDR</t>
  </si>
  <si>
    <t>Less : Inflation provision inc in forecast</t>
  </si>
  <si>
    <t>Option</t>
  </si>
  <si>
    <t>Note 9 - Calculation of RSG entitlement 2004/05</t>
  </si>
  <si>
    <t>Note 12</t>
  </si>
  <si>
    <t>Note 13</t>
  </si>
  <si>
    <t>Note 14</t>
  </si>
  <si>
    <t>Note 15</t>
  </si>
  <si>
    <t>2004/05 baseline SSA</t>
  </si>
  <si>
    <t>Less : 2003/04 SSA</t>
  </si>
  <si>
    <t>2004/05 Increase</t>
  </si>
  <si>
    <t>Note 16</t>
  </si>
  <si>
    <t>Note 17</t>
  </si>
  <si>
    <t>Provision of £2m already built into base - see 2004/05</t>
  </si>
  <si>
    <t>Note 18</t>
  </si>
  <si>
    <t>Note 19</t>
  </si>
  <si>
    <t>Note 20</t>
  </si>
  <si>
    <t>4.5% increase assumed</t>
  </si>
  <si>
    <t>assumes implemented 1/4/04</t>
  </si>
  <si>
    <t>Note 17 - Calculation of RSG entitlement 2005/06</t>
  </si>
  <si>
    <t>Note 21</t>
  </si>
  <si>
    <t>Note 22</t>
  </si>
  <si>
    <t>Note 23</t>
  </si>
  <si>
    <t>Increase in provision from £1.333m in 2003/04 to £2.666m in 2004/05</t>
  </si>
  <si>
    <t>Final year of stepped increase 2005/06 - no further prov'n 2006/07</t>
  </si>
  <si>
    <t>Note 24</t>
  </si>
  <si>
    <t>Most Likely</t>
  </si>
  <si>
    <t>Most Likely RSG option</t>
  </si>
  <si>
    <t>2004/05 final year of pension increase - no further prov'n 2005/06</t>
  </si>
  <si>
    <t>Appendix 1</t>
  </si>
  <si>
    <t>2003/04 Exemplifications</t>
  </si>
  <si>
    <t>Appendix 2</t>
  </si>
  <si>
    <t>2004/05 Exemplifications</t>
  </si>
  <si>
    <t>Appendix 3</t>
  </si>
  <si>
    <t>2005/06 Exemplifications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</si>
</sst>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Continuous"/>
    </xf>
    <xf numFmtId="164" fontId="1" fillId="0" borderId="11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/>
    </xf>
    <xf numFmtId="0" fontId="1" fillId="2" borderId="13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2" borderId="12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9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164" fontId="0" fillId="0" borderId="11" xfId="0" applyNumberFormat="1" applyFont="1" applyBorder="1" applyAlignment="1">
      <alignment horizontal="centerContinuous"/>
    </xf>
    <xf numFmtId="164" fontId="0" fillId="0" borderId="5" xfId="0" applyNumberFormat="1" applyFont="1" applyBorder="1" applyAlignment="1">
      <alignment horizontal="centerContinuous"/>
    </xf>
    <xf numFmtId="164" fontId="0" fillId="0" borderId="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7" xfId="0" applyFont="1" applyBorder="1" applyAlignment="1">
      <alignment horizontal="centerContinuous"/>
    </xf>
    <xf numFmtId="164" fontId="0" fillId="0" borderId="7" xfId="0" applyNumberFormat="1" applyFont="1" applyBorder="1" applyAlignment="1">
      <alignment horizontal="centerContinuous"/>
    </xf>
    <xf numFmtId="164" fontId="0" fillId="0" borderId="15" xfId="0" applyNumberFormat="1" applyFont="1" applyBorder="1" applyAlignment="1">
      <alignment horizontal="centerContinuous"/>
    </xf>
    <xf numFmtId="164" fontId="0" fillId="0" borderId="0" xfId="0" applyNumberFormat="1" applyFont="1" applyBorder="1" applyAlignment="1">
      <alignment horizontal="centerContinuous"/>
    </xf>
    <xf numFmtId="164" fontId="1" fillId="0" borderId="8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Continuous"/>
    </xf>
    <xf numFmtId="164" fontId="1" fillId="0" borderId="8" xfId="0" applyNumberFormat="1" applyFont="1" applyBorder="1" applyAlignment="1">
      <alignment horizontal="centerContinuous"/>
    </xf>
    <xf numFmtId="164" fontId="1" fillId="0" borderId="9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 horizontal="centerContinuous"/>
    </xf>
    <xf numFmtId="164" fontId="0" fillId="0" borderId="8" xfId="0" applyNumberFormat="1" applyFont="1" applyBorder="1" applyAlignment="1">
      <alignment horizontal="centerContinuous"/>
    </xf>
    <xf numFmtId="164" fontId="0" fillId="0" borderId="9" xfId="0" applyNumberFormat="1" applyFont="1" applyBorder="1" applyAlignment="1">
      <alignment horizontal="centerContinuous"/>
    </xf>
    <xf numFmtId="164" fontId="0" fillId="0" borderId="3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164" fontId="0" fillId="2" borderId="10" xfId="0" applyNumberFormat="1" applyFont="1" applyFill="1" applyBorder="1" applyAlignment="1">
      <alignment horizontal="centerContinuous"/>
    </xf>
    <xf numFmtId="164" fontId="0" fillId="2" borderId="11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2" borderId="4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vertical="top" wrapText="1" shrinkToFit="1"/>
    </xf>
    <xf numFmtId="0" fontId="0" fillId="0" borderId="3" xfId="0" applyFont="1" applyBorder="1" applyAlignment="1">
      <alignment vertical="top" wrapText="1" shrinkToFit="1"/>
    </xf>
    <xf numFmtId="0" fontId="0" fillId="0" borderId="13" xfId="0" applyFont="1" applyBorder="1" applyAlignment="1">
      <alignment vertical="top" wrapText="1" shrinkToFit="1"/>
    </xf>
    <xf numFmtId="0" fontId="1" fillId="0" borderId="2" xfId="0" applyFont="1" applyBorder="1" applyAlignment="1">
      <alignment vertical="top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35"/>
  <sheetViews>
    <sheetView tabSelected="1" workbookViewId="0" topLeftCell="H73">
      <selection activeCell="O91" sqref="O91"/>
    </sheetView>
  </sheetViews>
  <sheetFormatPr defaultColWidth="9.140625" defaultRowHeight="12.75"/>
  <cols>
    <col min="1" max="1" width="30.57421875" style="9" customWidth="1"/>
    <col min="2" max="2" width="2.7109375" style="9" customWidth="1"/>
    <col min="3" max="3" width="8.7109375" style="80" bestFit="1" customWidth="1"/>
    <col min="4" max="4" width="8.00390625" style="80" bestFit="1" customWidth="1"/>
    <col min="5" max="5" width="8.7109375" style="80" bestFit="1" customWidth="1"/>
    <col min="6" max="6" width="10.57421875" style="80" bestFit="1" customWidth="1"/>
    <col min="7" max="7" width="11.140625" style="80" customWidth="1"/>
    <col min="8" max="8" width="7.57421875" style="80" bestFit="1" customWidth="1"/>
    <col min="9" max="9" width="10.00390625" style="80" customWidth="1"/>
    <col min="10" max="10" width="10.57421875" style="80" bestFit="1" customWidth="1"/>
    <col min="11" max="11" width="7.421875" style="9" bestFit="1" customWidth="1"/>
    <col min="12" max="13" width="9.140625" style="9" customWidth="1"/>
    <col min="14" max="14" width="10.28125" style="9" bestFit="1" customWidth="1"/>
    <col min="15" max="15" width="9.421875" style="9" bestFit="1" customWidth="1"/>
    <col min="16" max="16" width="10.00390625" style="9" bestFit="1" customWidth="1"/>
    <col min="17" max="17" width="9.8515625" style="9" customWidth="1"/>
  </cols>
  <sheetData>
    <row r="2" ht="13.5" thickBot="1"/>
    <row r="3" spans="1:17" s="120" customFormat="1" ht="13.5" thickBot="1">
      <c r="A3" s="115" t="s">
        <v>22</v>
      </c>
      <c r="B3" s="116"/>
      <c r="C3" s="117"/>
      <c r="D3" s="117"/>
      <c r="E3" s="117"/>
      <c r="F3" s="117"/>
      <c r="G3" s="117"/>
      <c r="H3" s="117"/>
      <c r="I3" s="118"/>
      <c r="J3" s="118"/>
      <c r="K3" s="119"/>
      <c r="L3" s="119"/>
      <c r="M3" s="119"/>
      <c r="N3" s="119"/>
      <c r="O3" s="122" t="s">
        <v>107</v>
      </c>
      <c r="P3" s="119"/>
      <c r="Q3" s="119"/>
    </row>
    <row r="4" spans="1:15" s="1" customFormat="1" ht="13.5" thickBot="1">
      <c r="A4" s="5"/>
      <c r="B4" s="125" t="s">
        <v>39</v>
      </c>
      <c r="C4" s="107" t="s">
        <v>0</v>
      </c>
      <c r="D4" s="108"/>
      <c r="E4" s="109"/>
      <c r="F4" s="108"/>
      <c r="G4" s="33" t="s">
        <v>1</v>
      </c>
      <c r="H4" s="34"/>
      <c r="I4" s="35"/>
      <c r="J4" s="35"/>
      <c r="O4" s="123" t="s">
        <v>108</v>
      </c>
    </row>
    <row r="5" spans="1:10" ht="13.5" thickBot="1">
      <c r="A5" s="30"/>
      <c r="B5" s="126"/>
      <c r="C5" s="83" t="s">
        <v>21</v>
      </c>
      <c r="D5" s="81"/>
      <c r="E5" s="82"/>
      <c r="F5" s="81"/>
      <c r="G5" s="83" t="s">
        <v>21</v>
      </c>
      <c r="H5" s="81"/>
      <c r="I5" s="82"/>
      <c r="J5" s="82"/>
    </row>
    <row r="6" spans="1:10" ht="12.75">
      <c r="A6" s="30"/>
      <c r="B6" s="126"/>
      <c r="C6" s="84" t="s">
        <v>18</v>
      </c>
      <c r="D6" s="74" t="s">
        <v>19</v>
      </c>
      <c r="E6" s="93" t="s">
        <v>20</v>
      </c>
      <c r="F6" s="93" t="s">
        <v>104</v>
      </c>
      <c r="G6" s="113" t="s">
        <v>18</v>
      </c>
      <c r="H6" s="113" t="s">
        <v>19</v>
      </c>
      <c r="I6" s="113" t="s">
        <v>20</v>
      </c>
      <c r="J6" s="93" t="s">
        <v>104</v>
      </c>
    </row>
    <row r="7" spans="1:10" ht="13.5" thickBot="1">
      <c r="A7" s="31"/>
      <c r="B7" s="127"/>
      <c r="C7" s="85" t="s">
        <v>2</v>
      </c>
      <c r="D7" s="86" t="s">
        <v>2</v>
      </c>
      <c r="E7" s="87" t="s">
        <v>2</v>
      </c>
      <c r="F7" s="87" t="s">
        <v>2</v>
      </c>
      <c r="G7" s="86" t="s">
        <v>2</v>
      </c>
      <c r="H7" s="86" t="s">
        <v>2</v>
      </c>
      <c r="I7" s="86" t="s">
        <v>2</v>
      </c>
      <c r="J7" s="87" t="s">
        <v>2</v>
      </c>
    </row>
    <row r="8" spans="1:10" ht="12.75">
      <c r="A8" s="6" t="s">
        <v>3</v>
      </c>
      <c r="B8" s="41"/>
      <c r="C8" s="67"/>
      <c r="D8" s="88"/>
      <c r="E8" s="89"/>
      <c r="F8" s="89"/>
      <c r="G8" s="88"/>
      <c r="H8" s="88"/>
      <c r="I8" s="88"/>
      <c r="J8" s="88"/>
    </row>
    <row r="9" spans="1:12" ht="12.75">
      <c r="A9" s="30" t="s">
        <v>4</v>
      </c>
      <c r="B9" s="14">
        <v>1</v>
      </c>
      <c r="C9" s="46">
        <v>138.758</v>
      </c>
      <c r="D9" s="47">
        <v>118.958</v>
      </c>
      <c r="E9" s="50">
        <v>133.958</v>
      </c>
      <c r="F9" s="50">
        <v>128.458</v>
      </c>
      <c r="G9" s="47">
        <v>138.758</v>
      </c>
      <c r="H9" s="47">
        <v>118.958</v>
      </c>
      <c r="I9" s="47">
        <v>133.958</v>
      </c>
      <c r="J9" s="47">
        <v>128.458</v>
      </c>
      <c r="K9" s="9" t="s">
        <v>40</v>
      </c>
      <c r="L9" s="9" t="s">
        <v>66</v>
      </c>
    </row>
    <row r="10" spans="1:10" ht="12.75">
      <c r="A10" s="30" t="s">
        <v>5</v>
      </c>
      <c r="B10" s="14">
        <v>1</v>
      </c>
      <c r="C10" s="46">
        <v>71.745</v>
      </c>
      <c r="D10" s="46">
        <v>71.745</v>
      </c>
      <c r="E10" s="47">
        <v>71.745</v>
      </c>
      <c r="F10" s="47">
        <v>71.745</v>
      </c>
      <c r="G10" s="47">
        <v>71.745</v>
      </c>
      <c r="H10" s="47">
        <v>71.745</v>
      </c>
      <c r="I10" s="47">
        <v>71.745</v>
      </c>
      <c r="J10" s="47">
        <v>71.745</v>
      </c>
    </row>
    <row r="11" spans="1:10" ht="13.5" thickBot="1">
      <c r="A11" s="30" t="s">
        <v>6</v>
      </c>
      <c r="B11" s="14"/>
      <c r="C11" s="46">
        <v>66.552</v>
      </c>
      <c r="D11" s="46">
        <v>66.552</v>
      </c>
      <c r="E11" s="47">
        <v>66.552</v>
      </c>
      <c r="F11" s="47">
        <v>66.552</v>
      </c>
      <c r="G11" s="47">
        <v>67.186</v>
      </c>
      <c r="H11" s="47">
        <v>67.186</v>
      </c>
      <c r="I11" s="47">
        <v>67.186</v>
      </c>
      <c r="J11" s="47">
        <v>67.186</v>
      </c>
    </row>
    <row r="12" spans="1:10" s="1" customFormat="1" ht="13.5" thickBot="1">
      <c r="A12" s="7" t="s">
        <v>7</v>
      </c>
      <c r="B12" s="8"/>
      <c r="C12" s="27">
        <f aca="true" t="shared" si="0" ref="C12:J12">SUM(C9:C11)</f>
        <v>277.055</v>
      </c>
      <c r="D12" s="27">
        <f t="shared" si="0"/>
        <v>257.255</v>
      </c>
      <c r="E12" s="27">
        <f t="shared" si="0"/>
        <v>272.255</v>
      </c>
      <c r="F12" s="27">
        <f t="shared" si="0"/>
        <v>266.755</v>
      </c>
      <c r="G12" s="36">
        <f t="shared" si="0"/>
        <v>277.689</v>
      </c>
      <c r="H12" s="36">
        <f t="shared" si="0"/>
        <v>257.889</v>
      </c>
      <c r="I12" s="36">
        <f t="shared" si="0"/>
        <v>272.889</v>
      </c>
      <c r="J12" s="36">
        <f t="shared" si="0"/>
        <v>267.389</v>
      </c>
    </row>
    <row r="13" spans="1:10" ht="12.75">
      <c r="A13" s="4" t="s">
        <v>8</v>
      </c>
      <c r="B13" s="2"/>
      <c r="C13" s="46"/>
      <c r="D13" s="47"/>
      <c r="E13" s="50"/>
      <c r="F13" s="50"/>
      <c r="G13" s="47"/>
      <c r="H13" s="47"/>
      <c r="I13" s="88"/>
      <c r="J13" s="47"/>
    </row>
    <row r="14" spans="1:12" ht="12.75">
      <c r="A14" s="30" t="s">
        <v>9</v>
      </c>
      <c r="B14" s="14">
        <v>2</v>
      </c>
      <c r="C14" s="46">
        <v>248.09</v>
      </c>
      <c r="D14" s="46">
        <v>248.09</v>
      </c>
      <c r="E14" s="46">
        <v>248.09</v>
      </c>
      <c r="F14" s="46">
        <v>248.09</v>
      </c>
      <c r="G14" s="46">
        <v>248.09</v>
      </c>
      <c r="H14" s="46">
        <v>248.09</v>
      </c>
      <c r="I14" s="47">
        <v>248.09</v>
      </c>
      <c r="J14" s="47">
        <v>248.09</v>
      </c>
      <c r="K14" s="9" t="s">
        <v>42</v>
      </c>
      <c r="L14" s="9" t="s">
        <v>41</v>
      </c>
    </row>
    <row r="15" spans="1:12" ht="12.75">
      <c r="A15" s="30" t="s">
        <v>10</v>
      </c>
      <c r="B15" s="14">
        <v>3</v>
      </c>
      <c r="C15" s="46">
        <v>7.23</v>
      </c>
      <c r="D15" s="46">
        <v>7.23</v>
      </c>
      <c r="E15" s="46">
        <v>7.23</v>
      </c>
      <c r="F15" s="46">
        <v>7.23</v>
      </c>
      <c r="G15" s="46">
        <v>7.23</v>
      </c>
      <c r="H15" s="46">
        <v>7.23</v>
      </c>
      <c r="I15" s="47">
        <v>7.23</v>
      </c>
      <c r="J15" s="47">
        <v>7.23</v>
      </c>
      <c r="K15" s="9" t="s">
        <v>45</v>
      </c>
      <c r="L15" s="9" t="s">
        <v>43</v>
      </c>
    </row>
    <row r="16" spans="1:12" ht="12.75">
      <c r="A16" s="30" t="s">
        <v>37</v>
      </c>
      <c r="B16" s="14"/>
      <c r="C16" s="46">
        <v>1.506</v>
      </c>
      <c r="D16" s="46">
        <v>1.506</v>
      </c>
      <c r="E16" s="46">
        <v>1.506</v>
      </c>
      <c r="F16" s="46">
        <v>1.506</v>
      </c>
      <c r="G16" s="46">
        <v>1.506</v>
      </c>
      <c r="H16" s="46">
        <v>1.506</v>
      </c>
      <c r="I16" s="47">
        <v>1.506</v>
      </c>
      <c r="J16" s="47">
        <v>1.506</v>
      </c>
      <c r="L16" s="9" t="s">
        <v>44</v>
      </c>
    </row>
    <row r="17" spans="1:10" ht="12.75">
      <c r="A17" s="30" t="s">
        <v>11</v>
      </c>
      <c r="B17" s="14"/>
      <c r="C17" s="46">
        <v>4.986</v>
      </c>
      <c r="D17" s="46">
        <v>4.986</v>
      </c>
      <c r="E17" s="46">
        <v>4.986</v>
      </c>
      <c r="F17" s="46">
        <v>4.986</v>
      </c>
      <c r="G17" s="46">
        <v>4.986</v>
      </c>
      <c r="H17" s="46">
        <v>4.986</v>
      </c>
      <c r="I17" s="46">
        <v>4.986</v>
      </c>
      <c r="J17" s="47">
        <v>4.986</v>
      </c>
    </row>
    <row r="18" spans="1:10" ht="12.75">
      <c r="A18" s="30" t="s">
        <v>12</v>
      </c>
      <c r="B18" s="14"/>
      <c r="C18" s="46">
        <v>1.28</v>
      </c>
      <c r="D18" s="46">
        <v>1.28</v>
      </c>
      <c r="E18" s="46">
        <v>1.28</v>
      </c>
      <c r="F18" s="46">
        <v>1.28</v>
      </c>
      <c r="G18" s="46">
        <v>1.28</v>
      </c>
      <c r="H18" s="46">
        <v>1.28</v>
      </c>
      <c r="I18" s="46">
        <v>1.28</v>
      </c>
      <c r="J18" s="47">
        <v>1.28</v>
      </c>
    </row>
    <row r="19" spans="1:10" ht="12.75">
      <c r="A19" s="30" t="s">
        <v>13</v>
      </c>
      <c r="B19" s="14"/>
      <c r="C19" s="46">
        <v>1.75</v>
      </c>
      <c r="D19" s="46">
        <v>1.75</v>
      </c>
      <c r="E19" s="46">
        <v>1.75</v>
      </c>
      <c r="F19" s="46">
        <v>1.75</v>
      </c>
      <c r="G19" s="46">
        <v>1.75</v>
      </c>
      <c r="H19" s="46">
        <v>1.75</v>
      </c>
      <c r="I19" s="47">
        <v>1.75</v>
      </c>
      <c r="J19" s="47">
        <v>1.75</v>
      </c>
    </row>
    <row r="20" spans="1:12" ht="12.75">
      <c r="A20" s="30" t="s">
        <v>14</v>
      </c>
      <c r="B20" s="14">
        <v>4</v>
      </c>
      <c r="C20" s="46">
        <v>1</v>
      </c>
      <c r="D20" s="46">
        <v>1</v>
      </c>
      <c r="E20" s="46">
        <v>1</v>
      </c>
      <c r="F20" s="46">
        <v>1</v>
      </c>
      <c r="G20" s="46">
        <v>1</v>
      </c>
      <c r="H20" s="46">
        <v>1</v>
      </c>
      <c r="I20" s="47">
        <v>1</v>
      </c>
      <c r="J20" s="47">
        <v>1</v>
      </c>
      <c r="K20" s="9" t="s">
        <v>46</v>
      </c>
      <c r="L20" s="9" t="s">
        <v>49</v>
      </c>
    </row>
    <row r="21" spans="1:12" ht="12.75">
      <c r="A21" s="30" t="s">
        <v>15</v>
      </c>
      <c r="B21" s="14">
        <v>5</v>
      </c>
      <c r="C21" s="46">
        <v>1.333</v>
      </c>
      <c r="D21" s="46">
        <v>1.333</v>
      </c>
      <c r="E21" s="46">
        <v>1.333</v>
      </c>
      <c r="F21" s="46">
        <v>1.333</v>
      </c>
      <c r="G21" s="46">
        <v>1.333</v>
      </c>
      <c r="H21" s="46">
        <v>1.333</v>
      </c>
      <c r="I21" s="47">
        <v>1.333</v>
      </c>
      <c r="J21" s="47">
        <v>1.333</v>
      </c>
      <c r="K21" s="9" t="s">
        <v>47</v>
      </c>
      <c r="L21" s="9" t="s">
        <v>50</v>
      </c>
    </row>
    <row r="22" spans="1:12" ht="12.75">
      <c r="A22" s="30" t="s">
        <v>16</v>
      </c>
      <c r="B22" s="14">
        <v>6</v>
      </c>
      <c r="C22" s="46">
        <f>O41</f>
        <v>1.2139999999999938</v>
      </c>
      <c r="D22" s="46">
        <f>O42</f>
        <v>-0.6860000000000064</v>
      </c>
      <c r="E22" s="46">
        <f>O43</f>
        <v>0.4139999999999937</v>
      </c>
      <c r="F22" s="46">
        <f>O44</f>
        <v>0.4139999999999937</v>
      </c>
      <c r="G22" s="46">
        <f>O41</f>
        <v>1.2139999999999938</v>
      </c>
      <c r="H22" s="46">
        <f>O42</f>
        <v>-0.6860000000000064</v>
      </c>
      <c r="I22" s="47">
        <f>O43</f>
        <v>0.4139999999999937</v>
      </c>
      <c r="J22" s="47">
        <f>O43</f>
        <v>0.4139999999999937</v>
      </c>
      <c r="K22" s="9" t="s">
        <v>48</v>
      </c>
      <c r="L22" s="9" t="s">
        <v>66</v>
      </c>
    </row>
    <row r="23" spans="1:12" ht="12.75">
      <c r="A23" s="30" t="s">
        <v>60</v>
      </c>
      <c r="B23" s="14">
        <v>7</v>
      </c>
      <c r="C23" s="46">
        <f>P41</f>
        <v>1.9959999999999976</v>
      </c>
      <c r="D23" s="46">
        <f>P42</f>
        <v>-0.004000000000002446</v>
      </c>
      <c r="E23" s="46">
        <f>P43</f>
        <v>1.6959999999999975</v>
      </c>
      <c r="F23" s="46">
        <f>P44</f>
        <v>0.6959999999999975</v>
      </c>
      <c r="G23" s="46">
        <f>P41</f>
        <v>1.9959999999999976</v>
      </c>
      <c r="H23" s="46">
        <f>P42</f>
        <v>-0.004000000000002446</v>
      </c>
      <c r="I23" s="47">
        <f>P43</f>
        <v>1.6959999999999975</v>
      </c>
      <c r="J23" s="47">
        <f>P44</f>
        <v>0.6959999999999975</v>
      </c>
      <c r="K23" s="9" t="s">
        <v>52</v>
      </c>
      <c r="L23" s="9" t="s">
        <v>66</v>
      </c>
    </row>
    <row r="24" spans="1:12" ht="13.5" thickBot="1">
      <c r="A24" s="30" t="s">
        <v>17</v>
      </c>
      <c r="B24" s="14">
        <v>8</v>
      </c>
      <c r="C24" s="46">
        <v>1</v>
      </c>
      <c r="D24" s="46">
        <v>1</v>
      </c>
      <c r="E24" s="46">
        <v>1</v>
      </c>
      <c r="F24" s="46">
        <v>1</v>
      </c>
      <c r="G24" s="46">
        <v>1</v>
      </c>
      <c r="H24" s="46">
        <v>1</v>
      </c>
      <c r="I24" s="78">
        <v>1</v>
      </c>
      <c r="J24" s="78">
        <v>1</v>
      </c>
      <c r="K24" s="9" t="s">
        <v>54</v>
      </c>
      <c r="L24" s="9" t="s">
        <v>51</v>
      </c>
    </row>
    <row r="25" spans="1:10" s="1" customFormat="1" ht="13.5" thickBot="1">
      <c r="A25" s="7" t="s">
        <v>7</v>
      </c>
      <c r="B25" s="8"/>
      <c r="C25" s="27">
        <f aca="true" t="shared" si="1" ref="C25:J25">SUM(C14:C24)</f>
        <v>271.38499999999993</v>
      </c>
      <c r="D25" s="27">
        <f t="shared" si="1"/>
        <v>267.48499999999996</v>
      </c>
      <c r="E25" s="27">
        <f t="shared" si="1"/>
        <v>270.2849999999999</v>
      </c>
      <c r="F25" s="27">
        <f t="shared" si="1"/>
        <v>269.2849999999999</v>
      </c>
      <c r="G25" s="27">
        <f t="shared" si="1"/>
        <v>271.38499999999993</v>
      </c>
      <c r="H25" s="27">
        <f t="shared" si="1"/>
        <v>267.48499999999996</v>
      </c>
      <c r="I25" s="36">
        <f t="shared" si="1"/>
        <v>270.2849999999999</v>
      </c>
      <c r="J25" s="36">
        <f t="shared" si="1"/>
        <v>269.2849999999999</v>
      </c>
    </row>
    <row r="26" spans="1:10" s="1" customFormat="1" ht="13.5" thickBot="1">
      <c r="A26" s="37" t="s">
        <v>38</v>
      </c>
      <c r="B26" s="42"/>
      <c r="C26" s="38">
        <f aca="true" t="shared" si="2" ref="C26:J26">C12-C25</f>
        <v>5.670000000000073</v>
      </c>
      <c r="D26" s="38">
        <f t="shared" si="2"/>
        <v>-10.229999999999961</v>
      </c>
      <c r="E26" s="38">
        <f t="shared" si="2"/>
        <v>1.9700000000000841</v>
      </c>
      <c r="F26" s="38">
        <f t="shared" si="2"/>
        <v>-2.529999999999916</v>
      </c>
      <c r="G26" s="38">
        <f t="shared" si="2"/>
        <v>6.304000000000087</v>
      </c>
      <c r="H26" s="38">
        <f t="shared" si="2"/>
        <v>-9.595999999999947</v>
      </c>
      <c r="I26" s="39">
        <f t="shared" si="2"/>
        <v>2.6040000000000987</v>
      </c>
      <c r="J26" s="39">
        <f t="shared" si="2"/>
        <v>-1.8959999999999013</v>
      </c>
    </row>
    <row r="27" ht="13.5" thickBot="1"/>
    <row r="28" spans="1:17" ht="13.5" thickBot="1">
      <c r="A28" s="52" t="s">
        <v>65</v>
      </c>
      <c r="B28" s="29"/>
      <c r="C28" s="81"/>
      <c r="D28" s="81"/>
      <c r="E28" s="82"/>
      <c r="F28" s="100"/>
      <c r="K28" s="67"/>
      <c r="L28" s="68"/>
      <c r="M28" s="68"/>
      <c r="N28" s="68"/>
      <c r="O28" s="69" t="s">
        <v>48</v>
      </c>
      <c r="P28" s="70" t="s">
        <v>52</v>
      </c>
      <c r="Q28"/>
    </row>
    <row r="29" spans="1:17" ht="12.75">
      <c r="A29" s="5"/>
      <c r="B29" s="90"/>
      <c r="C29" s="48" t="s">
        <v>30</v>
      </c>
      <c r="D29" s="12" t="s">
        <v>32</v>
      </c>
      <c r="E29" s="40" t="s">
        <v>22</v>
      </c>
      <c r="F29" s="10"/>
      <c r="K29" s="46"/>
      <c r="L29" s="15"/>
      <c r="M29" s="15"/>
      <c r="N29" s="15"/>
      <c r="O29" s="56"/>
      <c r="P29" s="54" t="s">
        <v>71</v>
      </c>
      <c r="Q29"/>
    </row>
    <row r="30" spans="1:17" ht="12.75">
      <c r="A30" s="30"/>
      <c r="B30" s="30"/>
      <c r="C30" s="48" t="s">
        <v>31</v>
      </c>
      <c r="D30" s="12" t="s">
        <v>33</v>
      </c>
      <c r="E30" s="40" t="s">
        <v>35</v>
      </c>
      <c r="F30" s="10"/>
      <c r="K30" s="46"/>
      <c r="L30" s="15"/>
      <c r="M30" s="15"/>
      <c r="N30" s="15"/>
      <c r="O30" s="56" t="s">
        <v>26</v>
      </c>
      <c r="P30" s="54" t="s">
        <v>72</v>
      </c>
      <c r="Q30"/>
    </row>
    <row r="31" spans="1:17" ht="13.5" thickBot="1">
      <c r="A31" s="5" t="s">
        <v>25</v>
      </c>
      <c r="B31" s="30"/>
      <c r="C31" s="48"/>
      <c r="D31" s="12"/>
      <c r="E31" s="40" t="s">
        <v>31</v>
      </c>
      <c r="F31" s="10"/>
      <c r="K31" s="57"/>
      <c r="L31" s="58"/>
      <c r="M31" s="58"/>
      <c r="N31" s="58"/>
      <c r="O31" s="55" t="s">
        <v>2</v>
      </c>
      <c r="P31" s="22" t="s">
        <v>2</v>
      </c>
      <c r="Q31"/>
    </row>
    <row r="32" spans="1:17" ht="13.5" thickBot="1">
      <c r="A32" s="31"/>
      <c r="B32" s="31"/>
      <c r="C32" s="28" t="s">
        <v>2</v>
      </c>
      <c r="D32" s="21" t="s">
        <v>34</v>
      </c>
      <c r="E32" s="49" t="s">
        <v>2</v>
      </c>
      <c r="F32" s="10"/>
      <c r="K32" s="67" t="s">
        <v>67</v>
      </c>
      <c r="L32" s="68"/>
      <c r="M32" s="68"/>
      <c r="N32" s="91"/>
      <c r="O32" s="30">
        <v>111.008</v>
      </c>
      <c r="P32" s="17">
        <v>59.221</v>
      </c>
      <c r="Q32"/>
    </row>
    <row r="33" spans="1:17" ht="13.5" thickBot="1">
      <c r="A33" s="30" t="s">
        <v>26</v>
      </c>
      <c r="B33" s="90"/>
      <c r="C33" s="46">
        <v>104.429</v>
      </c>
      <c r="D33" s="15">
        <v>6.3</v>
      </c>
      <c r="E33" s="50">
        <f>SUM((C33+(C33*D33/100)))</f>
        <v>111.008027</v>
      </c>
      <c r="F33" s="16"/>
      <c r="K33" s="46" t="s">
        <v>69</v>
      </c>
      <c r="L33" s="15"/>
      <c r="M33" s="15"/>
      <c r="N33" s="17"/>
      <c r="O33" s="31">
        <v>104.429</v>
      </c>
      <c r="P33" s="71">
        <v>54.531</v>
      </c>
      <c r="Q33"/>
    </row>
    <row r="34" spans="1:17" ht="12.75">
      <c r="A34" s="30" t="s">
        <v>27</v>
      </c>
      <c r="B34" s="30"/>
      <c r="C34" s="46">
        <v>54.531</v>
      </c>
      <c r="D34" s="15">
        <v>8.6</v>
      </c>
      <c r="E34" s="50">
        <f>SUM((C34+(C34*D34/100)))</f>
        <v>59.220666</v>
      </c>
      <c r="F34" s="16"/>
      <c r="K34" s="46" t="s">
        <v>68</v>
      </c>
      <c r="L34" s="15"/>
      <c r="M34" s="15"/>
      <c r="N34" s="17"/>
      <c r="O34" s="30">
        <f>O32-O33</f>
        <v>6.5789999999999935</v>
      </c>
      <c r="P34" s="50">
        <f>P32-P33</f>
        <v>4.689999999999998</v>
      </c>
      <c r="Q34"/>
    </row>
    <row r="35" spans="1:17" ht="13.5" thickBot="1">
      <c r="A35" s="30" t="s">
        <v>28</v>
      </c>
      <c r="B35" s="30"/>
      <c r="C35" s="46">
        <v>9.133</v>
      </c>
      <c r="D35" s="15">
        <v>2.6</v>
      </c>
      <c r="E35" s="50">
        <f>SUM((C35+(C35*D35/100)))</f>
        <v>9.370458</v>
      </c>
      <c r="F35" s="16"/>
      <c r="K35" s="46" t="s">
        <v>79</v>
      </c>
      <c r="L35" s="15"/>
      <c r="M35" s="15"/>
      <c r="N35" s="17"/>
      <c r="O35" s="78">
        <v>5.465</v>
      </c>
      <c r="P35" s="78">
        <v>2.994</v>
      </c>
      <c r="Q35"/>
    </row>
    <row r="36" spans="1:17" ht="13.5" thickBot="1">
      <c r="A36" s="30" t="s">
        <v>29</v>
      </c>
      <c r="B36" s="30"/>
      <c r="C36" s="46">
        <v>43.791</v>
      </c>
      <c r="D36" s="15">
        <v>5.3</v>
      </c>
      <c r="E36" s="50">
        <f>SUM((C36+(C36*D36/100)))</f>
        <v>46.111923</v>
      </c>
      <c r="F36" s="16"/>
      <c r="K36" s="46" t="s">
        <v>70</v>
      </c>
      <c r="L36" s="15"/>
      <c r="M36" s="15"/>
      <c r="N36" s="17"/>
      <c r="O36" s="79">
        <f>O34-O35</f>
        <v>1.1139999999999937</v>
      </c>
      <c r="P36" s="79">
        <f>P34-P35</f>
        <v>1.6959999999999975</v>
      </c>
      <c r="Q36"/>
    </row>
    <row r="37" spans="1:17" ht="13.5" thickBot="1">
      <c r="A37" s="30" t="s">
        <v>13</v>
      </c>
      <c r="B37" s="30"/>
      <c r="C37" s="57">
        <v>15.974</v>
      </c>
      <c r="D37" s="58">
        <v>19.1</v>
      </c>
      <c r="E37" s="59">
        <f>SUM((C37+(C37*D37/100)))</f>
        <v>19.025034</v>
      </c>
      <c r="F37" s="16"/>
      <c r="K37" s="46" t="s">
        <v>73</v>
      </c>
      <c r="L37" s="15"/>
      <c r="M37" s="15" t="s">
        <v>74</v>
      </c>
      <c r="N37" s="17"/>
      <c r="O37" s="47">
        <v>0.1</v>
      </c>
      <c r="P37" s="47">
        <v>0.3</v>
      </c>
      <c r="Q37"/>
    </row>
    <row r="38" spans="1:17" ht="12.75">
      <c r="A38" s="5" t="s">
        <v>7</v>
      </c>
      <c r="B38" s="30"/>
      <c r="C38" s="64">
        <f>SUM(C33:C37)</f>
        <v>227.858</v>
      </c>
      <c r="D38" s="65"/>
      <c r="E38" s="66">
        <f>SUM(E33:E37)</f>
        <v>244.736108</v>
      </c>
      <c r="F38" s="13"/>
      <c r="K38" s="46"/>
      <c r="L38" s="15"/>
      <c r="M38" s="15" t="s">
        <v>75</v>
      </c>
      <c r="N38" s="17"/>
      <c r="O38" s="47">
        <v>-1.8</v>
      </c>
      <c r="P38" s="47">
        <v>-1.7</v>
      </c>
      <c r="Q38"/>
    </row>
    <row r="39" spans="1:17" ht="13.5" thickBot="1">
      <c r="A39" s="30" t="s">
        <v>62</v>
      </c>
      <c r="B39" s="30"/>
      <c r="C39" s="46">
        <v>44.004</v>
      </c>
      <c r="D39" s="15">
        <v>6.2</v>
      </c>
      <c r="E39" s="50">
        <f>SUM((C39+(C39*D39/100)))</f>
        <v>46.732248</v>
      </c>
      <c r="F39" s="16"/>
      <c r="G39" s="16"/>
      <c r="H39" s="16"/>
      <c r="I39" s="16"/>
      <c r="J39" s="16"/>
      <c r="K39" s="46"/>
      <c r="L39" s="15"/>
      <c r="M39" s="15" t="s">
        <v>76</v>
      </c>
      <c r="N39" s="17"/>
      <c r="O39" s="47">
        <v>-0.7</v>
      </c>
      <c r="P39" s="47">
        <v>0</v>
      </c>
      <c r="Q39"/>
    </row>
    <row r="40" spans="1:17" ht="13.5" thickBot="1">
      <c r="A40" s="30" t="s">
        <v>63</v>
      </c>
      <c r="B40" s="30"/>
      <c r="C40" s="57">
        <v>66.616</v>
      </c>
      <c r="D40" s="58">
        <v>7.7</v>
      </c>
      <c r="E40" s="59">
        <f>SUM((C40+(C40*D40/100)))</f>
        <v>71.745432</v>
      </c>
      <c r="F40" s="61"/>
      <c r="G40" s="105" t="s">
        <v>80</v>
      </c>
      <c r="H40" s="19" t="s">
        <v>2</v>
      </c>
      <c r="I40" s="106" t="s">
        <v>2</v>
      </c>
      <c r="J40" s="10"/>
      <c r="K40" s="57"/>
      <c r="L40" s="58"/>
      <c r="M40" s="58" t="s">
        <v>105</v>
      </c>
      <c r="N40" s="71"/>
      <c r="O40" s="47">
        <v>-0.7</v>
      </c>
      <c r="P40" s="47">
        <v>-1</v>
      </c>
      <c r="Q40"/>
    </row>
    <row r="41" spans="1:17" ht="12.75">
      <c r="A41" s="30" t="s">
        <v>4</v>
      </c>
      <c r="B41" s="30"/>
      <c r="C41" s="46">
        <f>C38-C39-C40</f>
        <v>117.23800000000001</v>
      </c>
      <c r="D41" s="23">
        <f>(E41-C41)/C41*100</f>
        <v>7.694116242174035</v>
      </c>
      <c r="E41" s="50">
        <f>E38-E39-E40</f>
        <v>126.25842800000001</v>
      </c>
      <c r="F41" s="16"/>
      <c r="G41" s="53" t="s">
        <v>18</v>
      </c>
      <c r="H41" s="16">
        <v>12.5</v>
      </c>
      <c r="I41" s="51">
        <f>E43+H41</f>
        <v>138.758428</v>
      </c>
      <c r="J41" s="13"/>
      <c r="K41" s="67" t="s">
        <v>77</v>
      </c>
      <c r="L41" s="68"/>
      <c r="M41" s="68" t="s">
        <v>74</v>
      </c>
      <c r="N41" s="91"/>
      <c r="O41" s="88">
        <f>O36+O37</f>
        <v>1.2139999999999938</v>
      </c>
      <c r="P41" s="88">
        <f>P36+P37</f>
        <v>1.9959999999999976</v>
      </c>
      <c r="Q41"/>
    </row>
    <row r="42" spans="1:17" ht="13.5" thickBot="1">
      <c r="A42" s="30" t="s">
        <v>64</v>
      </c>
      <c r="B42" s="30"/>
      <c r="C42" s="46">
        <v>1.853</v>
      </c>
      <c r="D42" s="15"/>
      <c r="E42" s="50">
        <v>0</v>
      </c>
      <c r="F42" s="16"/>
      <c r="G42" s="53" t="s">
        <v>19</v>
      </c>
      <c r="H42" s="16">
        <v>-7.3</v>
      </c>
      <c r="I42" s="51">
        <f>E43+H42</f>
        <v>118.95842800000001</v>
      </c>
      <c r="J42" s="13"/>
      <c r="K42" s="46"/>
      <c r="L42" s="15"/>
      <c r="M42" s="15" t="s">
        <v>75</v>
      </c>
      <c r="N42" s="17"/>
      <c r="O42" s="47">
        <f>O36+O38</f>
        <v>-0.6860000000000064</v>
      </c>
      <c r="P42" s="47">
        <f>P36+P38</f>
        <v>-0.004000000000002446</v>
      </c>
      <c r="Q42"/>
    </row>
    <row r="43" spans="1:17" ht="13.5" thickBot="1">
      <c r="A43" s="7" t="s">
        <v>36</v>
      </c>
      <c r="B43" s="72"/>
      <c r="C43" s="27">
        <f>C41+C42</f>
        <v>119.09100000000001</v>
      </c>
      <c r="D43" s="24">
        <f>(E43-C43)/C43*100</f>
        <v>6.018446398132521</v>
      </c>
      <c r="E43" s="26">
        <f>E41+E42</f>
        <v>126.25842800000001</v>
      </c>
      <c r="F43" s="101"/>
      <c r="G43" s="53" t="s">
        <v>20</v>
      </c>
      <c r="H43" s="16">
        <v>7.7</v>
      </c>
      <c r="I43" s="51">
        <f>E43+H43</f>
        <v>133.958428</v>
      </c>
      <c r="J43" s="13"/>
      <c r="K43" s="46"/>
      <c r="L43" s="15"/>
      <c r="M43" s="15" t="s">
        <v>76</v>
      </c>
      <c r="N43" s="17"/>
      <c r="O43" s="47">
        <f>O36+O39</f>
        <v>0.4139999999999937</v>
      </c>
      <c r="P43" s="47">
        <f>P36+P39</f>
        <v>1.6959999999999975</v>
      </c>
      <c r="Q43"/>
    </row>
    <row r="44" spans="1:17" ht="13.5" thickBot="1">
      <c r="A44" s="11"/>
      <c r="B44" s="15"/>
      <c r="C44" s="13"/>
      <c r="D44" s="23"/>
      <c r="E44" s="13"/>
      <c r="F44" s="13"/>
      <c r="G44" s="63" t="s">
        <v>104</v>
      </c>
      <c r="H44" s="61">
        <v>2.2</v>
      </c>
      <c r="I44" s="62">
        <f>E43+H44</f>
        <v>128.458428</v>
      </c>
      <c r="J44" s="16"/>
      <c r="K44" s="57"/>
      <c r="L44" s="58"/>
      <c r="M44" s="58" t="s">
        <v>105</v>
      </c>
      <c r="N44" s="71"/>
      <c r="O44" s="78">
        <f>O36+O40</f>
        <v>0.4139999999999937</v>
      </c>
      <c r="P44" s="78">
        <f>P36+P40</f>
        <v>0.6959999999999975</v>
      </c>
      <c r="Q44"/>
    </row>
    <row r="45" spans="1:11" ht="12.75">
      <c r="A45" s="11"/>
      <c r="B45" s="15"/>
      <c r="C45" s="13"/>
      <c r="D45" s="23"/>
      <c r="E45" s="13"/>
      <c r="F45" s="13"/>
      <c r="G45" s="16"/>
      <c r="H45" s="16"/>
      <c r="I45" s="16"/>
      <c r="J45" s="16"/>
      <c r="K45" s="15"/>
    </row>
    <row r="46" spans="1:17" ht="12.75">
      <c r="A46" s="11"/>
      <c r="B46" s="15"/>
      <c r="C46" s="13"/>
      <c r="D46" s="23"/>
      <c r="E46" s="13"/>
      <c r="F46" s="13"/>
      <c r="G46" s="16"/>
      <c r="H46" s="16"/>
      <c r="I46" s="16"/>
      <c r="J46" s="16"/>
      <c r="K46" s="15"/>
      <c r="L46" s="15"/>
      <c r="M46" s="15"/>
      <c r="N46" s="15"/>
      <c r="O46" s="15"/>
      <c r="P46" s="15"/>
      <c r="Q46" s="15"/>
    </row>
    <row r="47" spans="1:17" ht="13.5" thickBot="1">
      <c r="A47" s="11"/>
      <c r="B47" s="15"/>
      <c r="C47" s="13"/>
      <c r="D47" s="23"/>
      <c r="E47" s="13"/>
      <c r="F47" s="13"/>
      <c r="G47" s="16"/>
      <c r="H47" s="16"/>
      <c r="I47" s="16"/>
      <c r="J47" s="16"/>
      <c r="K47" s="15"/>
      <c r="L47" s="15"/>
      <c r="M47" s="15"/>
      <c r="N47" s="15"/>
      <c r="O47" s="15"/>
      <c r="P47" s="15"/>
      <c r="Q47" s="15"/>
    </row>
    <row r="48" spans="1:17" ht="13.5" thickBot="1">
      <c r="A48" s="115" t="s">
        <v>23</v>
      </c>
      <c r="B48" s="116"/>
      <c r="C48" s="117"/>
      <c r="D48" s="117"/>
      <c r="E48" s="117"/>
      <c r="F48" s="117"/>
      <c r="G48" s="117"/>
      <c r="H48" s="117"/>
      <c r="I48" s="121"/>
      <c r="J48" s="118"/>
      <c r="L48" s="15"/>
      <c r="M48" s="15"/>
      <c r="N48" s="15"/>
      <c r="O48" s="124" t="s">
        <v>109</v>
      </c>
      <c r="P48" s="15"/>
      <c r="Q48" s="15"/>
    </row>
    <row r="49" spans="1:17" ht="13.5" thickBot="1">
      <c r="A49" s="3"/>
      <c r="B49" s="128" t="s">
        <v>39</v>
      </c>
      <c r="C49" s="33" t="s">
        <v>0</v>
      </c>
      <c r="D49" s="34"/>
      <c r="E49" s="35"/>
      <c r="F49" s="34"/>
      <c r="G49" s="34" t="s">
        <v>1</v>
      </c>
      <c r="H49" s="34"/>
      <c r="I49" s="35"/>
      <c r="J49" s="35"/>
      <c r="L49" s="15"/>
      <c r="M49" s="15"/>
      <c r="N49" s="15"/>
      <c r="O49" s="124" t="s">
        <v>110</v>
      </c>
      <c r="P49" s="15"/>
      <c r="Q49" s="15"/>
    </row>
    <row r="50" spans="1:10" ht="13.5" thickBot="1">
      <c r="A50" s="30"/>
      <c r="B50" s="126"/>
      <c r="C50" s="110" t="s">
        <v>21</v>
      </c>
      <c r="D50" s="111"/>
      <c r="E50" s="112"/>
      <c r="F50" s="111"/>
      <c r="G50" s="83" t="s">
        <v>21</v>
      </c>
      <c r="H50" s="81"/>
      <c r="I50" s="82"/>
      <c r="J50" s="82"/>
    </row>
    <row r="51" spans="1:10" ht="12.75">
      <c r="A51" s="30"/>
      <c r="B51" s="126"/>
      <c r="C51" s="92" t="s">
        <v>18</v>
      </c>
      <c r="D51" s="74" t="s">
        <v>19</v>
      </c>
      <c r="E51" s="75" t="s">
        <v>20</v>
      </c>
      <c r="F51" s="74" t="s">
        <v>104</v>
      </c>
      <c r="G51" s="102" t="s">
        <v>18</v>
      </c>
      <c r="H51" s="113" t="s">
        <v>19</v>
      </c>
      <c r="I51" s="93" t="s">
        <v>20</v>
      </c>
      <c r="J51" s="74" t="s">
        <v>104</v>
      </c>
    </row>
    <row r="52" spans="1:10" ht="13.5" thickBot="1">
      <c r="A52" s="31"/>
      <c r="B52" s="127"/>
      <c r="C52" s="85" t="s">
        <v>2</v>
      </c>
      <c r="D52" s="86" t="s">
        <v>2</v>
      </c>
      <c r="E52" s="87" t="s">
        <v>2</v>
      </c>
      <c r="F52" s="86" t="s">
        <v>2</v>
      </c>
      <c r="G52" s="94" t="s">
        <v>2</v>
      </c>
      <c r="H52" s="86" t="s">
        <v>2</v>
      </c>
      <c r="I52" s="87" t="s">
        <v>2</v>
      </c>
      <c r="J52" s="86" t="s">
        <v>2</v>
      </c>
    </row>
    <row r="53" spans="1:10" ht="12.75">
      <c r="A53" s="6" t="s">
        <v>3</v>
      </c>
      <c r="B53" s="41"/>
      <c r="C53" s="43"/>
      <c r="D53" s="44"/>
      <c r="E53" s="43"/>
      <c r="F53" s="43"/>
      <c r="G53" s="88"/>
      <c r="H53" s="88"/>
      <c r="I53" s="88"/>
      <c r="J53" s="47"/>
    </row>
    <row r="54" spans="1:12" ht="12.75">
      <c r="A54" s="30" t="s">
        <v>4</v>
      </c>
      <c r="B54" s="14">
        <v>9</v>
      </c>
      <c r="C54" s="45">
        <v>145.65438369100002</v>
      </c>
      <c r="D54" s="44">
        <v>125.85438369100002</v>
      </c>
      <c r="E54" s="45">
        <v>140.854383691</v>
      </c>
      <c r="F54" s="45">
        <v>135.354</v>
      </c>
      <c r="G54" s="45">
        <v>145.65438369100002</v>
      </c>
      <c r="H54" s="45">
        <v>125.85438369100002</v>
      </c>
      <c r="I54" s="45">
        <v>140.854383691</v>
      </c>
      <c r="J54" s="45">
        <v>135.354</v>
      </c>
      <c r="K54" s="9" t="s">
        <v>55</v>
      </c>
      <c r="L54" s="9" t="s">
        <v>66</v>
      </c>
    </row>
    <row r="55" spans="1:10" ht="12.75">
      <c r="A55" s="30" t="s">
        <v>5</v>
      </c>
      <c r="B55" s="14">
        <v>9</v>
      </c>
      <c r="C55" s="47">
        <v>75.261</v>
      </c>
      <c r="D55" s="47">
        <v>75.261</v>
      </c>
      <c r="E55" s="47">
        <v>75.261</v>
      </c>
      <c r="F55" s="47">
        <v>75.261</v>
      </c>
      <c r="G55" s="47">
        <v>75.261</v>
      </c>
      <c r="H55" s="47">
        <v>75.261</v>
      </c>
      <c r="I55" s="47">
        <v>75.261</v>
      </c>
      <c r="J55" s="47">
        <v>75.261</v>
      </c>
    </row>
    <row r="56" spans="1:10" ht="13.5" thickBot="1">
      <c r="A56" s="30" t="s">
        <v>6</v>
      </c>
      <c r="B56" s="14"/>
      <c r="C56" s="78">
        <v>69.88</v>
      </c>
      <c r="D56" s="78">
        <v>69.88</v>
      </c>
      <c r="E56" s="78">
        <v>69.88</v>
      </c>
      <c r="F56" s="78">
        <v>69.88</v>
      </c>
      <c r="G56" s="78">
        <v>71.217</v>
      </c>
      <c r="H56" s="78">
        <v>71.217</v>
      </c>
      <c r="I56" s="78">
        <v>71.217</v>
      </c>
      <c r="J56" s="78">
        <v>71.217</v>
      </c>
    </row>
    <row r="57" spans="1:10" ht="13.5" thickBot="1">
      <c r="A57" s="7" t="s">
        <v>7</v>
      </c>
      <c r="B57" s="8"/>
      <c r="C57" s="27">
        <f aca="true" t="shared" si="3" ref="C57:J57">SUM(C54:C56)</f>
        <v>290.795383691</v>
      </c>
      <c r="D57" s="27">
        <f t="shared" si="3"/>
        <v>270.99538369100003</v>
      </c>
      <c r="E57" s="27">
        <f t="shared" si="3"/>
        <v>285.99538369100003</v>
      </c>
      <c r="F57" s="27">
        <f t="shared" si="3"/>
        <v>280.495</v>
      </c>
      <c r="G57" s="27">
        <f t="shared" si="3"/>
        <v>292.13238369100003</v>
      </c>
      <c r="H57" s="27">
        <f t="shared" si="3"/>
        <v>272.332383691</v>
      </c>
      <c r="I57" s="36">
        <f t="shared" si="3"/>
        <v>287.332383691</v>
      </c>
      <c r="J57" s="36">
        <f t="shared" si="3"/>
        <v>281.832</v>
      </c>
    </row>
    <row r="58" spans="1:10" ht="12.75">
      <c r="A58" s="4" t="s">
        <v>8</v>
      </c>
      <c r="B58" s="2"/>
      <c r="C58" s="46"/>
      <c r="D58" s="47"/>
      <c r="E58" s="50"/>
      <c r="F58" s="88"/>
      <c r="G58" s="16"/>
      <c r="H58" s="47"/>
      <c r="I58" s="88"/>
      <c r="J58" s="88"/>
    </row>
    <row r="59" spans="1:12" ht="12.75">
      <c r="A59" s="30" t="s">
        <v>9</v>
      </c>
      <c r="B59" s="14">
        <v>10</v>
      </c>
      <c r="C59" s="46">
        <v>277.055</v>
      </c>
      <c r="D59" s="46">
        <v>257.255</v>
      </c>
      <c r="E59" s="46">
        <v>272.255</v>
      </c>
      <c r="F59" s="47">
        <v>266.755</v>
      </c>
      <c r="G59" s="50">
        <v>277.689</v>
      </c>
      <c r="H59" s="47">
        <v>257.889</v>
      </c>
      <c r="I59" s="47">
        <v>272.889</v>
      </c>
      <c r="J59" s="47">
        <v>267.389</v>
      </c>
      <c r="K59" s="9" t="s">
        <v>57</v>
      </c>
      <c r="L59" s="9" t="s">
        <v>53</v>
      </c>
    </row>
    <row r="60" spans="1:12" ht="12.75">
      <c r="A60" s="30" t="s">
        <v>10</v>
      </c>
      <c r="B60" s="14">
        <v>11</v>
      </c>
      <c r="C60" s="46">
        <v>7.397</v>
      </c>
      <c r="D60" s="46">
        <v>7.397</v>
      </c>
      <c r="E60" s="46">
        <v>7.397</v>
      </c>
      <c r="F60" s="47">
        <v>7.397</v>
      </c>
      <c r="G60" s="16">
        <v>7.397</v>
      </c>
      <c r="H60" s="46">
        <v>7.397</v>
      </c>
      <c r="I60" s="47">
        <v>7.397</v>
      </c>
      <c r="J60" s="47">
        <v>7.397</v>
      </c>
      <c r="K60" s="9" t="s">
        <v>58</v>
      </c>
      <c r="L60" s="9" t="s">
        <v>95</v>
      </c>
    </row>
    <row r="61" spans="1:10" ht="12.75">
      <c r="A61" s="30" t="s">
        <v>37</v>
      </c>
      <c r="B61" s="14"/>
      <c r="C61" s="46">
        <v>1.584</v>
      </c>
      <c r="D61" s="46">
        <v>1.584</v>
      </c>
      <c r="E61" s="46">
        <v>1.584</v>
      </c>
      <c r="F61" s="47">
        <v>1.584</v>
      </c>
      <c r="G61" s="16">
        <v>1.584</v>
      </c>
      <c r="H61" s="46">
        <v>1.584</v>
      </c>
      <c r="I61" s="47">
        <v>1.584</v>
      </c>
      <c r="J61" s="47">
        <v>1.584</v>
      </c>
    </row>
    <row r="62" spans="1:12" ht="12.75">
      <c r="A62" s="30" t="s">
        <v>61</v>
      </c>
      <c r="B62" s="14">
        <v>12</v>
      </c>
      <c r="C62" s="46">
        <v>2</v>
      </c>
      <c r="D62" s="46">
        <v>2</v>
      </c>
      <c r="E62" s="46">
        <v>2</v>
      </c>
      <c r="F62" s="47">
        <v>2</v>
      </c>
      <c r="G62" s="16">
        <v>2</v>
      </c>
      <c r="H62" s="46">
        <v>2</v>
      </c>
      <c r="I62" s="47">
        <v>2</v>
      </c>
      <c r="J62" s="47">
        <v>2</v>
      </c>
      <c r="K62" s="9" t="s">
        <v>82</v>
      </c>
      <c r="L62" s="9" t="s">
        <v>96</v>
      </c>
    </row>
    <row r="63" spans="1:10" ht="12.75">
      <c r="A63" s="30" t="s">
        <v>11</v>
      </c>
      <c r="B63" s="14"/>
      <c r="C63" s="46">
        <v>6.136</v>
      </c>
      <c r="D63" s="46">
        <v>6.136</v>
      </c>
      <c r="E63" s="46">
        <v>6.136</v>
      </c>
      <c r="F63" s="46">
        <v>6.136</v>
      </c>
      <c r="G63" s="46">
        <v>6.136</v>
      </c>
      <c r="H63" s="46">
        <v>6.136</v>
      </c>
      <c r="I63" s="46">
        <v>6.136</v>
      </c>
      <c r="J63" s="47">
        <v>6.136</v>
      </c>
    </row>
    <row r="64" spans="1:10" ht="12.75">
      <c r="A64" s="30" t="s">
        <v>12</v>
      </c>
      <c r="B64" s="14"/>
      <c r="C64" s="46">
        <v>1.29</v>
      </c>
      <c r="D64" s="46">
        <v>1.29</v>
      </c>
      <c r="E64" s="46">
        <v>1.29</v>
      </c>
      <c r="F64" s="46">
        <v>1.29</v>
      </c>
      <c r="G64" s="46">
        <v>1.29</v>
      </c>
      <c r="H64" s="46">
        <v>1.29</v>
      </c>
      <c r="I64" s="46">
        <v>1.29</v>
      </c>
      <c r="J64" s="47">
        <v>1.29</v>
      </c>
    </row>
    <row r="65" spans="1:10" ht="12.75">
      <c r="A65" s="30" t="s">
        <v>13</v>
      </c>
      <c r="B65" s="14"/>
      <c r="C65" s="46">
        <v>1.75</v>
      </c>
      <c r="D65" s="46">
        <v>1.75</v>
      </c>
      <c r="E65" s="46">
        <v>1.75</v>
      </c>
      <c r="F65" s="47">
        <v>1.75</v>
      </c>
      <c r="G65" s="16">
        <v>1.75</v>
      </c>
      <c r="H65" s="46">
        <v>1.75</v>
      </c>
      <c r="I65" s="47">
        <v>1.75</v>
      </c>
      <c r="J65" s="47">
        <v>1.75</v>
      </c>
    </row>
    <row r="66" spans="1:12" ht="12.75">
      <c r="A66" s="30" t="s">
        <v>14</v>
      </c>
      <c r="B66" s="14">
        <v>13</v>
      </c>
      <c r="C66" s="95">
        <v>0</v>
      </c>
      <c r="D66" s="95">
        <v>0</v>
      </c>
      <c r="E66" s="95">
        <v>0</v>
      </c>
      <c r="F66" s="96">
        <v>0</v>
      </c>
      <c r="G66" s="104">
        <v>0</v>
      </c>
      <c r="H66" s="95">
        <v>0</v>
      </c>
      <c r="I66" s="96">
        <v>0</v>
      </c>
      <c r="J66" s="96">
        <v>0</v>
      </c>
      <c r="K66" s="9" t="s">
        <v>83</v>
      </c>
      <c r="L66" s="9" t="s">
        <v>56</v>
      </c>
    </row>
    <row r="67" spans="1:12" ht="12.75">
      <c r="A67" s="30" t="s">
        <v>15</v>
      </c>
      <c r="B67" s="14">
        <v>14</v>
      </c>
      <c r="C67" s="46">
        <v>1.333</v>
      </c>
      <c r="D67" s="46">
        <v>1.333</v>
      </c>
      <c r="E67" s="46">
        <v>1.333</v>
      </c>
      <c r="F67" s="47">
        <v>1.333</v>
      </c>
      <c r="G67" s="16">
        <v>1.333</v>
      </c>
      <c r="H67" s="46">
        <v>1.333</v>
      </c>
      <c r="I67" s="47">
        <v>1.333</v>
      </c>
      <c r="J67" s="47">
        <v>1.333</v>
      </c>
      <c r="K67" s="9" t="s">
        <v>84</v>
      </c>
      <c r="L67" s="9" t="s">
        <v>101</v>
      </c>
    </row>
    <row r="68" spans="1:12" ht="12.75">
      <c r="A68" s="30" t="s">
        <v>16</v>
      </c>
      <c r="B68" s="14">
        <v>15</v>
      </c>
      <c r="C68" s="46">
        <f>O82</f>
        <v>0.33699999999999797</v>
      </c>
      <c r="D68" s="46">
        <v>0.33699999999999797</v>
      </c>
      <c r="E68" s="46">
        <v>0.33699999999999797</v>
      </c>
      <c r="F68" s="47">
        <v>0.33699999999999797</v>
      </c>
      <c r="G68" s="16">
        <v>0.33699999999999797</v>
      </c>
      <c r="H68" s="46">
        <v>0.33699999999999797</v>
      </c>
      <c r="I68" s="47">
        <v>0.33699999999999797</v>
      </c>
      <c r="J68" s="47">
        <v>0.33699999999999797</v>
      </c>
      <c r="K68" s="9" t="s">
        <v>85</v>
      </c>
      <c r="L68" s="9" t="s">
        <v>66</v>
      </c>
    </row>
    <row r="69" spans="1:12" ht="12.75">
      <c r="A69" s="30" t="s">
        <v>60</v>
      </c>
      <c r="B69" s="14">
        <v>16</v>
      </c>
      <c r="C69" s="46">
        <f>P82</f>
        <v>0.8330000000000055</v>
      </c>
      <c r="D69" s="46">
        <v>0.8330000000000055</v>
      </c>
      <c r="E69" s="46">
        <v>0.8330000000000055</v>
      </c>
      <c r="F69" s="47">
        <v>0.8330000000000055</v>
      </c>
      <c r="G69" s="16">
        <v>0.8330000000000055</v>
      </c>
      <c r="H69" s="46">
        <v>0.8330000000000055</v>
      </c>
      <c r="I69" s="47">
        <v>0.8330000000000055</v>
      </c>
      <c r="J69" s="47">
        <v>0.8330000000000055</v>
      </c>
      <c r="K69" s="9" t="s">
        <v>89</v>
      </c>
      <c r="L69" s="9" t="s">
        <v>66</v>
      </c>
    </row>
    <row r="70" spans="1:10" ht="13.5" thickBot="1">
      <c r="A70" s="30" t="s">
        <v>17</v>
      </c>
      <c r="B70" s="14"/>
      <c r="C70" s="46">
        <v>1</v>
      </c>
      <c r="D70" s="46">
        <v>1</v>
      </c>
      <c r="E70" s="46">
        <v>1</v>
      </c>
      <c r="F70" s="47">
        <v>1</v>
      </c>
      <c r="G70" s="16">
        <v>1</v>
      </c>
      <c r="H70" s="46">
        <v>1</v>
      </c>
      <c r="I70" s="78">
        <v>1</v>
      </c>
      <c r="J70" s="78">
        <v>1</v>
      </c>
    </row>
    <row r="71" spans="1:17" s="1" customFormat="1" ht="13.5" thickBot="1">
      <c r="A71" s="7" t="s">
        <v>7</v>
      </c>
      <c r="B71" s="8"/>
      <c r="C71" s="27">
        <f aca="true" t="shared" si="4" ref="C71:J71">SUM(C59:C70)</f>
        <v>300.7150000000001</v>
      </c>
      <c r="D71" s="27">
        <f t="shared" si="4"/>
        <v>280.9150000000001</v>
      </c>
      <c r="E71" s="27">
        <f t="shared" si="4"/>
        <v>295.9150000000001</v>
      </c>
      <c r="F71" s="36">
        <f t="shared" si="4"/>
        <v>290.4150000000001</v>
      </c>
      <c r="G71" s="25">
        <f t="shared" si="4"/>
        <v>301.3490000000001</v>
      </c>
      <c r="H71" s="27">
        <f t="shared" si="4"/>
        <v>281.5490000000001</v>
      </c>
      <c r="I71" s="36">
        <f t="shared" si="4"/>
        <v>296.5490000000001</v>
      </c>
      <c r="J71" s="36">
        <f t="shared" si="4"/>
        <v>291.0490000000001</v>
      </c>
      <c r="Q71" s="9"/>
    </row>
    <row r="72" spans="1:10" s="1" customFormat="1" ht="13.5" thickBot="1">
      <c r="A72" s="37" t="s">
        <v>38</v>
      </c>
      <c r="B72" s="42"/>
      <c r="C72" s="38">
        <f aca="true" t="shared" si="5" ref="C72:J72">C57-C71</f>
        <v>-9.919616309000105</v>
      </c>
      <c r="D72" s="38">
        <f t="shared" si="5"/>
        <v>-9.919616309000048</v>
      </c>
      <c r="E72" s="38">
        <f t="shared" si="5"/>
        <v>-9.919616309000048</v>
      </c>
      <c r="F72" s="39">
        <f t="shared" si="5"/>
        <v>-9.920000000000073</v>
      </c>
      <c r="G72" s="114">
        <f t="shared" si="5"/>
        <v>-9.216616309000074</v>
      </c>
      <c r="H72" s="38">
        <f t="shared" si="5"/>
        <v>-9.216616309000074</v>
      </c>
      <c r="I72" s="39">
        <f t="shared" si="5"/>
        <v>-9.216616309000074</v>
      </c>
      <c r="J72" s="39">
        <f t="shared" si="5"/>
        <v>-9.217000000000098</v>
      </c>
    </row>
    <row r="73" ht="13.5" thickBot="1"/>
    <row r="74" spans="1:17" ht="13.5" thickBot="1">
      <c r="A74" s="52" t="s">
        <v>81</v>
      </c>
      <c r="B74" s="29"/>
      <c r="C74" s="81"/>
      <c r="D74" s="81"/>
      <c r="E74" s="82"/>
      <c r="F74" s="100"/>
      <c r="K74" s="67"/>
      <c r="L74" s="73"/>
      <c r="M74" s="73"/>
      <c r="N74" s="73"/>
      <c r="O74" s="74" t="s">
        <v>85</v>
      </c>
      <c r="P74" s="75" t="s">
        <v>89</v>
      </c>
      <c r="Q74"/>
    </row>
    <row r="75" spans="1:17" ht="12.75">
      <c r="A75" s="3"/>
      <c r="B75" s="90"/>
      <c r="C75" s="19" t="s">
        <v>22</v>
      </c>
      <c r="D75" s="18" t="s">
        <v>32</v>
      </c>
      <c r="E75" s="60" t="s">
        <v>23</v>
      </c>
      <c r="F75" s="103"/>
      <c r="K75" s="46"/>
      <c r="L75" s="16"/>
      <c r="M75" s="16"/>
      <c r="N75" s="16"/>
      <c r="O75" s="76"/>
      <c r="P75" s="40" t="s">
        <v>71</v>
      </c>
      <c r="Q75"/>
    </row>
    <row r="76" spans="1:17" ht="12.75">
      <c r="A76" s="30"/>
      <c r="B76" s="30"/>
      <c r="C76" s="10" t="s">
        <v>35</v>
      </c>
      <c r="D76" s="12" t="s">
        <v>33</v>
      </c>
      <c r="E76" s="40" t="s">
        <v>35</v>
      </c>
      <c r="F76" s="10"/>
      <c r="K76" s="46"/>
      <c r="L76" s="16"/>
      <c r="M76" s="16"/>
      <c r="N76" s="16"/>
      <c r="O76" s="76" t="s">
        <v>26</v>
      </c>
      <c r="P76" s="40" t="s">
        <v>72</v>
      </c>
      <c r="Q76"/>
    </row>
    <row r="77" spans="1:17" ht="13.5" thickBot="1">
      <c r="A77" s="5" t="s">
        <v>25</v>
      </c>
      <c r="B77" s="30"/>
      <c r="C77" s="10" t="s">
        <v>31</v>
      </c>
      <c r="D77" s="12"/>
      <c r="E77" s="40" t="s">
        <v>31</v>
      </c>
      <c r="F77" s="10"/>
      <c r="K77" s="57"/>
      <c r="L77" s="61"/>
      <c r="M77" s="61"/>
      <c r="N77" s="61"/>
      <c r="O77" s="77" t="s">
        <v>2</v>
      </c>
      <c r="P77" s="49" t="s">
        <v>2</v>
      </c>
      <c r="Q77"/>
    </row>
    <row r="78" spans="1:17" ht="13.5" thickBot="1">
      <c r="A78" s="31"/>
      <c r="B78" s="31"/>
      <c r="C78" s="20" t="s">
        <v>2</v>
      </c>
      <c r="D78" s="21" t="s">
        <v>34</v>
      </c>
      <c r="E78" s="49" t="s">
        <v>2</v>
      </c>
      <c r="F78" s="10"/>
      <c r="K78" s="46" t="s">
        <v>86</v>
      </c>
      <c r="L78" s="16"/>
      <c r="M78" s="16"/>
      <c r="N78" s="16"/>
      <c r="O78" s="47">
        <v>117.335</v>
      </c>
      <c r="P78" s="50">
        <v>63.307</v>
      </c>
      <c r="Q78"/>
    </row>
    <row r="79" spans="1:17" ht="13.5" thickBot="1">
      <c r="A79" s="30" t="s">
        <v>26</v>
      </c>
      <c r="B79" s="90"/>
      <c r="C79" s="16">
        <v>111.008027</v>
      </c>
      <c r="D79" s="15">
        <v>5.7</v>
      </c>
      <c r="E79" s="50">
        <f>SUM((C79+(C79*D79/100)))</f>
        <v>117.33548453899999</v>
      </c>
      <c r="F79" s="16"/>
      <c r="K79" s="46" t="s">
        <v>87</v>
      </c>
      <c r="L79" s="16"/>
      <c r="M79" s="16"/>
      <c r="N79" s="16"/>
      <c r="O79" s="78">
        <v>111.008</v>
      </c>
      <c r="P79" s="59">
        <v>59.221</v>
      </c>
      <c r="Q79"/>
    </row>
    <row r="80" spans="1:17" ht="12.75">
      <c r="A80" s="30" t="s">
        <v>27</v>
      </c>
      <c r="B80" s="30"/>
      <c r="C80" s="16">
        <v>59.220666</v>
      </c>
      <c r="D80" s="15">
        <v>6.9</v>
      </c>
      <c r="E80" s="50">
        <f>SUM((C80+(C80*D80/100)))</f>
        <v>63.306891954</v>
      </c>
      <c r="F80" s="16"/>
      <c r="K80" s="46" t="s">
        <v>88</v>
      </c>
      <c r="L80" s="16"/>
      <c r="M80" s="16"/>
      <c r="N80" s="16"/>
      <c r="O80" s="47">
        <f>O78-O79</f>
        <v>6.326999999999998</v>
      </c>
      <c r="P80" s="50">
        <f>P78-P79</f>
        <v>4.086000000000006</v>
      </c>
      <c r="Q80"/>
    </row>
    <row r="81" spans="1:17" ht="13.5" thickBot="1">
      <c r="A81" s="30" t="s">
        <v>28</v>
      </c>
      <c r="B81" s="30"/>
      <c r="C81" s="16">
        <v>9.370458</v>
      </c>
      <c r="D81" s="15">
        <v>2.5</v>
      </c>
      <c r="E81" s="50">
        <f>SUM((C81+(C81*D81/100)))</f>
        <v>9.60471945</v>
      </c>
      <c r="F81" s="16"/>
      <c r="K81" s="46" t="s">
        <v>79</v>
      </c>
      <c r="L81" s="16"/>
      <c r="M81" s="16"/>
      <c r="N81" s="16"/>
      <c r="O81" s="78">
        <v>5.99</v>
      </c>
      <c r="P81" s="59">
        <v>3.253</v>
      </c>
      <c r="Q81"/>
    </row>
    <row r="82" spans="1:17" ht="13.5" thickBot="1">
      <c r="A82" s="30" t="s">
        <v>29</v>
      </c>
      <c r="B82" s="30"/>
      <c r="C82" s="16">
        <v>46.111923</v>
      </c>
      <c r="D82" s="15">
        <v>2.8</v>
      </c>
      <c r="E82" s="50">
        <f>SUM((C82+(C82*D82/100)))</f>
        <v>47.403056844</v>
      </c>
      <c r="F82" s="16"/>
      <c r="K82" s="57" t="s">
        <v>70</v>
      </c>
      <c r="L82" s="61"/>
      <c r="M82" s="61"/>
      <c r="N82" s="61"/>
      <c r="O82" s="79">
        <f>O80-O81</f>
        <v>0.33699999999999797</v>
      </c>
      <c r="P82" s="79">
        <f>P80-P81</f>
        <v>0.8330000000000055</v>
      </c>
      <c r="Q82"/>
    </row>
    <row r="83" spans="1:15" ht="13.5" thickBot="1">
      <c r="A83" s="30" t="s">
        <v>13</v>
      </c>
      <c r="B83" s="30"/>
      <c r="C83" s="57">
        <v>19.025034</v>
      </c>
      <c r="D83" s="58">
        <v>7.2</v>
      </c>
      <c r="E83" s="59">
        <f>SUM((C83+(C83*D83/100)))</f>
        <v>20.394836448000003</v>
      </c>
      <c r="F83" s="16"/>
      <c r="I83" s="16"/>
      <c r="J83" s="16"/>
      <c r="K83" s="15"/>
      <c r="L83" s="15"/>
      <c r="M83" s="15"/>
      <c r="N83" s="15"/>
      <c r="O83" s="15"/>
    </row>
    <row r="84" spans="1:15" ht="12.75">
      <c r="A84" s="5" t="s">
        <v>7</v>
      </c>
      <c r="B84" s="30"/>
      <c r="C84" s="13">
        <v>244.736108</v>
      </c>
      <c r="D84" s="15"/>
      <c r="E84" s="51">
        <f>SUM(E79:E83)</f>
        <v>258.044989235</v>
      </c>
      <c r="F84" s="13"/>
      <c r="I84" s="16"/>
      <c r="J84" s="16"/>
      <c r="K84" s="15"/>
      <c r="L84" s="15"/>
      <c r="M84" s="15"/>
      <c r="N84" s="15"/>
      <c r="O84" s="15"/>
    </row>
    <row r="85" spans="1:15" ht="13.5" thickBot="1">
      <c r="A85" s="30" t="s">
        <v>62</v>
      </c>
      <c r="B85" s="30"/>
      <c r="C85" s="16">
        <v>46.732248</v>
      </c>
      <c r="D85" s="15">
        <v>6.2</v>
      </c>
      <c r="E85" s="50">
        <f>SUM((C85+(C85*D85/100)))</f>
        <v>49.629647376</v>
      </c>
      <c r="F85" s="16"/>
      <c r="I85" s="16"/>
      <c r="J85" s="16"/>
      <c r="K85" s="15"/>
      <c r="L85" s="15"/>
      <c r="M85" s="15"/>
      <c r="N85" s="15"/>
      <c r="O85" s="15"/>
    </row>
    <row r="86" spans="1:15" ht="13.5" thickBot="1">
      <c r="A86" s="30" t="s">
        <v>63</v>
      </c>
      <c r="B86" s="30"/>
      <c r="C86" s="57">
        <v>71.745432</v>
      </c>
      <c r="D86" s="58">
        <v>4.9</v>
      </c>
      <c r="E86" s="59">
        <f>SUM((C86+(C86*D86/100)))</f>
        <v>75.26095816799999</v>
      </c>
      <c r="F86" s="61"/>
      <c r="G86" s="105" t="s">
        <v>80</v>
      </c>
      <c r="H86" s="19" t="s">
        <v>2</v>
      </c>
      <c r="I86" s="106" t="s">
        <v>2</v>
      </c>
      <c r="J86" s="10"/>
      <c r="K86" s="15"/>
      <c r="L86" s="15"/>
      <c r="M86" s="15"/>
      <c r="N86" s="15"/>
      <c r="O86" s="15"/>
    </row>
    <row r="87" spans="1:15" ht="12.75">
      <c r="A87" s="30" t="s">
        <v>4</v>
      </c>
      <c r="B87" s="30"/>
      <c r="C87" s="16">
        <v>126.25842800000001</v>
      </c>
      <c r="D87" s="23">
        <f>(E87-C87)/C87*100</f>
        <v>5.461778512718383</v>
      </c>
      <c r="E87" s="50">
        <f>E84-E85-E86</f>
        <v>133.15438369100002</v>
      </c>
      <c r="F87" s="16"/>
      <c r="G87" s="53" t="s">
        <v>18</v>
      </c>
      <c r="H87" s="16">
        <v>12.5</v>
      </c>
      <c r="I87" s="51">
        <f>E89+H87</f>
        <v>145.65438369100002</v>
      </c>
      <c r="J87" s="13"/>
      <c r="K87" s="15"/>
      <c r="L87" s="15"/>
      <c r="M87" s="15"/>
      <c r="N87" s="15"/>
      <c r="O87" s="15"/>
    </row>
    <row r="88" spans="1:15" ht="13.5" thickBot="1">
      <c r="A88" s="30" t="s">
        <v>64</v>
      </c>
      <c r="B88" s="31"/>
      <c r="C88" s="16">
        <v>0</v>
      </c>
      <c r="D88" s="15"/>
      <c r="E88" s="50">
        <v>0</v>
      </c>
      <c r="F88" s="16"/>
      <c r="G88" s="53" t="s">
        <v>19</v>
      </c>
      <c r="H88" s="16">
        <v>-7.3</v>
      </c>
      <c r="I88" s="51">
        <f>E89+H88</f>
        <v>125.85438369100002</v>
      </c>
      <c r="J88" s="13"/>
      <c r="K88" s="15"/>
      <c r="L88" s="15"/>
      <c r="M88" s="15"/>
      <c r="N88" s="15"/>
      <c r="O88" s="15"/>
    </row>
    <row r="89" spans="1:10" ht="13.5" thickBot="1">
      <c r="A89" s="7" t="s">
        <v>36</v>
      </c>
      <c r="B89" s="72"/>
      <c r="C89" s="25">
        <v>126.25842800000001</v>
      </c>
      <c r="D89" s="24">
        <f>(E89-C89)/C89*100</f>
        <v>5.461778512718383</v>
      </c>
      <c r="E89" s="26">
        <f>E87+E88</f>
        <v>133.15438369100002</v>
      </c>
      <c r="F89" s="101"/>
      <c r="G89" s="53" t="s">
        <v>20</v>
      </c>
      <c r="H89" s="16">
        <v>7.7</v>
      </c>
      <c r="I89" s="51">
        <f>E89+H89</f>
        <v>140.854383691</v>
      </c>
      <c r="J89" s="13"/>
    </row>
    <row r="90" spans="7:9" ht="13.5" thickBot="1">
      <c r="G90" s="63" t="s">
        <v>104</v>
      </c>
      <c r="H90" s="61">
        <v>2.2</v>
      </c>
      <c r="I90" s="62">
        <f>E89+H90</f>
        <v>135.354383691</v>
      </c>
    </row>
    <row r="92" ht="13.5" thickBot="1"/>
    <row r="93" spans="1:15" ht="13.5" thickBot="1">
      <c r="A93" s="115" t="s">
        <v>24</v>
      </c>
      <c r="B93" s="116"/>
      <c r="C93" s="117"/>
      <c r="D93" s="117"/>
      <c r="E93" s="117"/>
      <c r="F93" s="117"/>
      <c r="G93" s="117"/>
      <c r="H93" s="117"/>
      <c r="I93" s="118"/>
      <c r="J93" s="118"/>
      <c r="O93" s="123" t="s">
        <v>111</v>
      </c>
    </row>
    <row r="94" spans="1:15" ht="13.5" thickBot="1">
      <c r="A94" s="3"/>
      <c r="B94" s="128" t="s">
        <v>39</v>
      </c>
      <c r="C94" s="33" t="s">
        <v>0</v>
      </c>
      <c r="D94" s="34"/>
      <c r="E94" s="35"/>
      <c r="F94" s="34"/>
      <c r="G94" s="34" t="s">
        <v>1</v>
      </c>
      <c r="H94" s="34"/>
      <c r="I94" s="35"/>
      <c r="J94" s="35"/>
      <c r="O94" s="123" t="s">
        <v>112</v>
      </c>
    </row>
    <row r="95" spans="1:10" ht="13.5" thickBot="1">
      <c r="A95" s="30"/>
      <c r="B95" s="126"/>
      <c r="C95" s="110" t="s">
        <v>21</v>
      </c>
      <c r="D95" s="111"/>
      <c r="E95" s="112"/>
      <c r="F95" s="111"/>
      <c r="G95" s="83" t="s">
        <v>21</v>
      </c>
      <c r="H95" s="81"/>
      <c r="I95" s="82"/>
      <c r="J95" s="82"/>
    </row>
    <row r="96" spans="1:10" ht="12.75">
      <c r="A96" s="30"/>
      <c r="B96" s="126"/>
      <c r="C96" s="84" t="s">
        <v>18</v>
      </c>
      <c r="D96" s="74" t="s">
        <v>19</v>
      </c>
      <c r="E96" s="93" t="s">
        <v>20</v>
      </c>
      <c r="F96" s="74" t="s">
        <v>104</v>
      </c>
      <c r="G96" s="102" t="s">
        <v>18</v>
      </c>
      <c r="H96" s="113" t="s">
        <v>19</v>
      </c>
      <c r="I96" s="93" t="s">
        <v>20</v>
      </c>
      <c r="J96" s="74" t="s">
        <v>104</v>
      </c>
    </row>
    <row r="97" spans="1:10" ht="13.5" thickBot="1">
      <c r="A97" s="31"/>
      <c r="B97" s="127"/>
      <c r="C97" s="85" t="s">
        <v>2</v>
      </c>
      <c r="D97" s="86" t="s">
        <v>2</v>
      </c>
      <c r="E97" s="87" t="s">
        <v>2</v>
      </c>
      <c r="F97" s="86" t="s">
        <v>2</v>
      </c>
      <c r="G97" s="94" t="s">
        <v>2</v>
      </c>
      <c r="H97" s="86" t="s">
        <v>2</v>
      </c>
      <c r="I97" s="87" t="s">
        <v>2</v>
      </c>
      <c r="J97" s="86" t="s">
        <v>2</v>
      </c>
    </row>
    <row r="98" spans="1:10" ht="12.75">
      <c r="A98" s="6" t="s">
        <v>3</v>
      </c>
      <c r="B98" s="41"/>
      <c r="C98" s="67"/>
      <c r="D98" s="88"/>
      <c r="E98" s="88"/>
      <c r="F98" s="88"/>
      <c r="G98" s="88"/>
      <c r="H98" s="88"/>
      <c r="I98" s="88"/>
      <c r="J98" s="88"/>
    </row>
    <row r="99" spans="1:12" ht="12.75">
      <c r="A99" s="30" t="s">
        <v>4</v>
      </c>
      <c r="B99" s="14">
        <v>17</v>
      </c>
      <c r="C99" s="46">
        <v>156.58429536673503</v>
      </c>
      <c r="D99" s="47">
        <v>136.78429536673502</v>
      </c>
      <c r="E99" s="47">
        <v>151.78429536673502</v>
      </c>
      <c r="F99" s="47">
        <v>146.284</v>
      </c>
      <c r="G99" s="47">
        <v>156.58429536673503</v>
      </c>
      <c r="H99" s="47">
        <v>136.78429536673502</v>
      </c>
      <c r="I99" s="47">
        <v>151.78429536673502</v>
      </c>
      <c r="J99" s="47">
        <v>146.284</v>
      </c>
      <c r="K99" s="9" t="s">
        <v>90</v>
      </c>
      <c r="L99" s="9" t="s">
        <v>66</v>
      </c>
    </row>
    <row r="100" spans="1:10" ht="12.75">
      <c r="A100" s="30" t="s">
        <v>5</v>
      </c>
      <c r="B100" s="14">
        <v>17</v>
      </c>
      <c r="C100" s="46">
        <v>80.454</v>
      </c>
      <c r="D100" s="46">
        <v>80.454</v>
      </c>
      <c r="E100" s="47">
        <v>80.454</v>
      </c>
      <c r="F100" s="47">
        <v>80.454</v>
      </c>
      <c r="G100" s="47">
        <v>80.454</v>
      </c>
      <c r="H100" s="47">
        <v>80.454</v>
      </c>
      <c r="I100" s="47">
        <v>80.454</v>
      </c>
      <c r="J100" s="47">
        <v>80.454</v>
      </c>
    </row>
    <row r="101" spans="1:10" ht="13.5" thickBot="1">
      <c r="A101" s="30" t="s">
        <v>6</v>
      </c>
      <c r="B101" s="14"/>
      <c r="C101" s="46">
        <v>73.374</v>
      </c>
      <c r="D101" s="46">
        <v>73.374</v>
      </c>
      <c r="E101" s="47">
        <v>73.374</v>
      </c>
      <c r="F101" s="47">
        <v>73.374</v>
      </c>
      <c r="G101" s="47">
        <v>75.49</v>
      </c>
      <c r="H101" s="47">
        <v>75.49</v>
      </c>
      <c r="I101" s="47">
        <v>75.49</v>
      </c>
      <c r="J101" s="47">
        <v>75.49</v>
      </c>
    </row>
    <row r="102" spans="1:10" ht="13.5" thickBot="1">
      <c r="A102" s="7" t="s">
        <v>7</v>
      </c>
      <c r="B102" s="8"/>
      <c r="C102" s="27">
        <f aca="true" t="shared" si="6" ref="C102:J102">SUM(C99:C101)</f>
        <v>310.41229536673507</v>
      </c>
      <c r="D102" s="27">
        <f t="shared" si="6"/>
        <v>290.612295366735</v>
      </c>
      <c r="E102" s="36">
        <f t="shared" si="6"/>
        <v>305.612295366735</v>
      </c>
      <c r="F102" s="36">
        <f t="shared" si="6"/>
        <v>300.11199999999997</v>
      </c>
      <c r="G102" s="36">
        <f t="shared" si="6"/>
        <v>312.52829536673505</v>
      </c>
      <c r="H102" s="36">
        <f t="shared" si="6"/>
        <v>292.72829536673504</v>
      </c>
      <c r="I102" s="36">
        <f t="shared" si="6"/>
        <v>307.72829536673504</v>
      </c>
      <c r="J102" s="36">
        <f t="shared" si="6"/>
        <v>302.228</v>
      </c>
    </row>
    <row r="103" spans="1:10" ht="12.75">
      <c r="A103" s="4" t="s">
        <v>8</v>
      </c>
      <c r="B103" s="2"/>
      <c r="C103" s="46"/>
      <c r="D103" s="47"/>
      <c r="E103" s="50"/>
      <c r="F103" s="88"/>
      <c r="G103" s="16"/>
      <c r="H103" s="47"/>
      <c r="I103" s="88"/>
      <c r="J103" s="47"/>
    </row>
    <row r="104" spans="1:12" ht="12.75">
      <c r="A104" s="30" t="s">
        <v>9</v>
      </c>
      <c r="B104" s="14">
        <v>18</v>
      </c>
      <c r="C104" s="46">
        <v>290.795383691</v>
      </c>
      <c r="D104" s="46">
        <v>270.99538369100003</v>
      </c>
      <c r="E104" s="46">
        <v>285.99538369100003</v>
      </c>
      <c r="F104" s="47">
        <v>280.495</v>
      </c>
      <c r="G104" s="16">
        <v>292.13238369100003</v>
      </c>
      <c r="H104" s="46">
        <v>272.332383691</v>
      </c>
      <c r="I104" s="47">
        <v>287.332383691</v>
      </c>
      <c r="J104" s="47">
        <v>281.832</v>
      </c>
      <c r="K104" s="9" t="s">
        <v>92</v>
      </c>
      <c r="L104" s="9" t="s">
        <v>59</v>
      </c>
    </row>
    <row r="105" spans="1:12" ht="12.75">
      <c r="A105" s="30" t="s">
        <v>10</v>
      </c>
      <c r="B105" s="14">
        <v>19</v>
      </c>
      <c r="C105" s="46">
        <v>7.909</v>
      </c>
      <c r="D105" s="46">
        <v>7.909</v>
      </c>
      <c r="E105" s="46">
        <v>7.909</v>
      </c>
      <c r="F105" s="47">
        <v>7.909</v>
      </c>
      <c r="G105" s="16">
        <v>7.909</v>
      </c>
      <c r="H105" s="46">
        <v>7.909</v>
      </c>
      <c r="I105" s="47">
        <v>7.909</v>
      </c>
      <c r="J105" s="47">
        <v>7.909</v>
      </c>
      <c r="K105" s="9" t="s">
        <v>93</v>
      </c>
      <c r="L105" s="9" t="s">
        <v>95</v>
      </c>
    </row>
    <row r="106" spans="1:10" ht="12.75">
      <c r="A106" s="30" t="s">
        <v>37</v>
      </c>
      <c r="B106" s="14"/>
      <c r="C106" s="46">
        <v>1.674</v>
      </c>
      <c r="D106" s="46">
        <v>1.674</v>
      </c>
      <c r="E106" s="46">
        <v>1.674</v>
      </c>
      <c r="F106" s="47">
        <v>1.674</v>
      </c>
      <c r="G106" s="16">
        <v>1.674</v>
      </c>
      <c r="H106" s="46">
        <v>1.674</v>
      </c>
      <c r="I106" s="47">
        <v>1.674</v>
      </c>
      <c r="J106" s="47">
        <v>1.674</v>
      </c>
    </row>
    <row r="107" spans="1:12" ht="12.75">
      <c r="A107" s="30" t="s">
        <v>61</v>
      </c>
      <c r="B107" s="14">
        <v>20</v>
      </c>
      <c r="C107" s="95">
        <v>0</v>
      </c>
      <c r="D107" s="95">
        <v>0</v>
      </c>
      <c r="E107" s="95">
        <v>0</v>
      </c>
      <c r="F107" s="96">
        <v>0</v>
      </c>
      <c r="G107" s="104">
        <v>0</v>
      </c>
      <c r="H107" s="95">
        <v>0</v>
      </c>
      <c r="I107" s="96">
        <v>0</v>
      </c>
      <c r="J107" s="96">
        <v>0</v>
      </c>
      <c r="K107" s="9" t="s">
        <v>94</v>
      </c>
      <c r="L107" s="9" t="s">
        <v>91</v>
      </c>
    </row>
    <row r="108" spans="1:10" ht="12.75">
      <c r="A108" s="30" t="s">
        <v>11</v>
      </c>
      <c r="B108" s="14"/>
      <c r="C108" s="46">
        <v>6.789</v>
      </c>
      <c r="D108" s="46">
        <v>6.789</v>
      </c>
      <c r="E108" s="46">
        <v>6.789</v>
      </c>
      <c r="F108" s="46">
        <v>6.789</v>
      </c>
      <c r="G108" s="46">
        <v>6.789</v>
      </c>
      <c r="H108" s="46">
        <v>6.789</v>
      </c>
      <c r="I108" s="46">
        <v>6.789</v>
      </c>
      <c r="J108" s="47">
        <v>6.789</v>
      </c>
    </row>
    <row r="109" spans="1:12" ht="12.75">
      <c r="A109" s="30" t="s">
        <v>12</v>
      </c>
      <c r="B109" s="14">
        <v>21</v>
      </c>
      <c r="C109" s="46">
        <v>0.5</v>
      </c>
      <c r="D109" s="46">
        <v>0.5</v>
      </c>
      <c r="E109" s="46">
        <v>0.5</v>
      </c>
      <c r="F109" s="46">
        <v>0.5</v>
      </c>
      <c r="G109" s="46">
        <v>0.5</v>
      </c>
      <c r="H109" s="46">
        <v>0.5</v>
      </c>
      <c r="I109" s="46">
        <v>0.5</v>
      </c>
      <c r="J109" s="47">
        <v>0.5</v>
      </c>
      <c r="K109" s="9" t="s">
        <v>98</v>
      </c>
      <c r="L109" s="9" t="s">
        <v>106</v>
      </c>
    </row>
    <row r="110" spans="1:10" ht="12.75">
      <c r="A110" s="30" t="s">
        <v>13</v>
      </c>
      <c r="B110" s="14"/>
      <c r="C110" s="46">
        <v>1.75</v>
      </c>
      <c r="D110" s="46">
        <v>1.75</v>
      </c>
      <c r="E110" s="46">
        <v>1.75</v>
      </c>
      <c r="F110" s="47">
        <v>1.75</v>
      </c>
      <c r="G110" s="16">
        <v>1.75</v>
      </c>
      <c r="H110" s="46">
        <v>1.75</v>
      </c>
      <c r="I110" s="47">
        <v>1.75</v>
      </c>
      <c r="J110" s="47">
        <v>1.75</v>
      </c>
    </row>
    <row r="111" spans="1:10" ht="12.75">
      <c r="A111" s="30" t="s">
        <v>14</v>
      </c>
      <c r="B111" s="14"/>
      <c r="C111" s="95">
        <v>0</v>
      </c>
      <c r="D111" s="95">
        <v>0</v>
      </c>
      <c r="E111" s="95">
        <v>0</v>
      </c>
      <c r="F111" s="96">
        <v>0</v>
      </c>
      <c r="G111" s="104">
        <v>0</v>
      </c>
      <c r="H111" s="95">
        <v>0</v>
      </c>
      <c r="I111" s="96">
        <v>0</v>
      </c>
      <c r="J111" s="96">
        <v>0</v>
      </c>
    </row>
    <row r="112" spans="1:12" ht="12.75">
      <c r="A112" s="30" t="s">
        <v>15</v>
      </c>
      <c r="B112" s="14"/>
      <c r="C112" s="46">
        <v>1.334</v>
      </c>
      <c r="D112" s="46">
        <v>1.334</v>
      </c>
      <c r="E112" s="46">
        <v>1.334</v>
      </c>
      <c r="F112" s="47">
        <v>1.334</v>
      </c>
      <c r="G112" s="16">
        <v>1.334</v>
      </c>
      <c r="H112" s="46">
        <v>1.334</v>
      </c>
      <c r="I112" s="47">
        <v>1.334</v>
      </c>
      <c r="J112" s="47">
        <v>1.334</v>
      </c>
      <c r="K112" s="9" t="s">
        <v>99</v>
      </c>
      <c r="L112" s="9" t="s">
        <v>102</v>
      </c>
    </row>
    <row r="113" spans="1:12" ht="12.75">
      <c r="A113" s="30" t="s">
        <v>16</v>
      </c>
      <c r="B113" s="14">
        <v>22</v>
      </c>
      <c r="C113" s="46">
        <f>O127</f>
        <v>0.713000000000001</v>
      </c>
      <c r="D113" s="46">
        <v>0.713000000000001</v>
      </c>
      <c r="E113" s="46">
        <v>0.713000000000001</v>
      </c>
      <c r="F113" s="47">
        <v>0.713000000000001</v>
      </c>
      <c r="G113" s="16">
        <v>0.713000000000001</v>
      </c>
      <c r="H113" s="46">
        <v>0.713000000000001</v>
      </c>
      <c r="I113" s="47">
        <v>0.713000000000001</v>
      </c>
      <c r="J113" s="47">
        <v>0.713000000000001</v>
      </c>
      <c r="K113" s="9" t="s">
        <v>100</v>
      </c>
      <c r="L113" s="9" t="s">
        <v>66</v>
      </c>
    </row>
    <row r="114" spans="1:12" ht="12.75">
      <c r="A114" s="30" t="s">
        <v>60</v>
      </c>
      <c r="B114" s="14">
        <v>23</v>
      </c>
      <c r="C114" s="46">
        <f>P127</f>
        <v>3.321999999999994</v>
      </c>
      <c r="D114" s="46">
        <v>3.321999999999994</v>
      </c>
      <c r="E114" s="46">
        <v>3.321999999999994</v>
      </c>
      <c r="F114" s="47">
        <v>3.321999999999994</v>
      </c>
      <c r="G114" s="16">
        <v>3.321999999999994</v>
      </c>
      <c r="H114" s="46">
        <v>3.321999999999994</v>
      </c>
      <c r="I114" s="47">
        <v>3.321999999999994</v>
      </c>
      <c r="J114" s="47">
        <v>3.321999999999994</v>
      </c>
      <c r="K114" s="9" t="s">
        <v>103</v>
      </c>
      <c r="L114" s="9" t="s">
        <v>66</v>
      </c>
    </row>
    <row r="115" spans="1:10" ht="13.5" thickBot="1">
      <c r="A115" s="30" t="s">
        <v>17</v>
      </c>
      <c r="B115" s="14"/>
      <c r="C115" s="46">
        <v>1</v>
      </c>
      <c r="D115" s="46">
        <v>1</v>
      </c>
      <c r="E115" s="46">
        <v>1</v>
      </c>
      <c r="F115" s="78">
        <v>1</v>
      </c>
      <c r="G115" s="16">
        <v>1</v>
      </c>
      <c r="H115" s="46">
        <v>1</v>
      </c>
      <c r="I115" s="78">
        <v>1</v>
      </c>
      <c r="J115" s="78">
        <v>1</v>
      </c>
    </row>
    <row r="116" spans="1:10" ht="13.5" thickBot="1">
      <c r="A116" s="7" t="s">
        <v>7</v>
      </c>
      <c r="B116" s="8"/>
      <c r="C116" s="27">
        <f aca="true" t="shared" si="7" ref="C116:J116">SUM(C104:C115)</f>
        <v>315.78638369099997</v>
      </c>
      <c r="D116" s="27">
        <f t="shared" si="7"/>
        <v>295.986383691</v>
      </c>
      <c r="E116" s="27">
        <f t="shared" si="7"/>
        <v>310.986383691</v>
      </c>
      <c r="F116" s="27">
        <f t="shared" si="7"/>
        <v>305.486</v>
      </c>
      <c r="G116" s="27">
        <f t="shared" si="7"/>
        <v>317.123383691</v>
      </c>
      <c r="H116" s="27">
        <f t="shared" si="7"/>
        <v>297.323383691</v>
      </c>
      <c r="I116" s="36">
        <f t="shared" si="7"/>
        <v>312.323383691</v>
      </c>
      <c r="J116" s="36">
        <f t="shared" si="7"/>
        <v>306.823</v>
      </c>
    </row>
    <row r="117" spans="1:10" ht="13.5" thickBot="1">
      <c r="A117" s="37" t="s">
        <v>38</v>
      </c>
      <c r="B117" s="42"/>
      <c r="C117" s="38">
        <f aca="true" t="shared" si="8" ref="C117:J117">C102-C116</f>
        <v>-5.374088324264903</v>
      </c>
      <c r="D117" s="38">
        <f t="shared" si="8"/>
        <v>-5.374088324265017</v>
      </c>
      <c r="E117" s="38">
        <f t="shared" si="8"/>
        <v>-5.374088324265017</v>
      </c>
      <c r="F117" s="38">
        <f t="shared" si="8"/>
        <v>-5.374000000000024</v>
      </c>
      <c r="G117" s="38">
        <f t="shared" si="8"/>
        <v>-4.595088324264964</v>
      </c>
      <c r="H117" s="38">
        <f t="shared" si="8"/>
        <v>-4.595088324264964</v>
      </c>
      <c r="I117" s="39">
        <f t="shared" si="8"/>
        <v>-4.595088324264964</v>
      </c>
      <c r="J117" s="39">
        <f t="shared" si="8"/>
        <v>-4.59499999999997</v>
      </c>
    </row>
    <row r="118" ht="13.5" thickBot="1"/>
    <row r="119" spans="1:17" ht="13.5" thickBot="1">
      <c r="A119" s="52" t="s">
        <v>97</v>
      </c>
      <c r="B119" s="97"/>
      <c r="C119" s="98"/>
      <c r="D119" s="98"/>
      <c r="E119" s="99"/>
      <c r="F119" s="100"/>
      <c r="K119" s="67"/>
      <c r="L119" s="68"/>
      <c r="M119" s="68"/>
      <c r="N119" s="68"/>
      <c r="O119" s="69" t="s">
        <v>100</v>
      </c>
      <c r="P119" s="70" t="s">
        <v>103</v>
      </c>
      <c r="Q119"/>
    </row>
    <row r="120" spans="1:17" ht="12.75">
      <c r="A120" s="3"/>
      <c r="B120" s="90"/>
      <c r="C120" s="32" t="s">
        <v>23</v>
      </c>
      <c r="D120" s="18" t="s">
        <v>32</v>
      </c>
      <c r="E120" s="60" t="s">
        <v>24</v>
      </c>
      <c r="F120" s="103"/>
      <c r="K120" s="46"/>
      <c r="L120" s="15"/>
      <c r="M120" s="15"/>
      <c r="N120" s="15"/>
      <c r="O120" s="56"/>
      <c r="P120" s="54" t="s">
        <v>71</v>
      </c>
      <c r="Q120"/>
    </row>
    <row r="121" spans="1:17" ht="12.75">
      <c r="A121" s="30"/>
      <c r="B121" s="30"/>
      <c r="C121" s="10" t="s">
        <v>35</v>
      </c>
      <c r="D121" s="12" t="s">
        <v>33</v>
      </c>
      <c r="E121" s="40" t="s">
        <v>35</v>
      </c>
      <c r="F121" s="10"/>
      <c r="K121" s="46"/>
      <c r="L121" s="15"/>
      <c r="M121" s="15"/>
      <c r="N121" s="15"/>
      <c r="O121" s="56" t="s">
        <v>26</v>
      </c>
      <c r="P121" s="54" t="s">
        <v>72</v>
      </c>
      <c r="Q121"/>
    </row>
    <row r="122" spans="1:17" ht="13.5" thickBot="1">
      <c r="A122" s="5" t="s">
        <v>25</v>
      </c>
      <c r="B122" s="30"/>
      <c r="C122" s="10" t="s">
        <v>31</v>
      </c>
      <c r="D122" s="12"/>
      <c r="E122" s="40" t="s">
        <v>31</v>
      </c>
      <c r="F122" s="10"/>
      <c r="K122" s="57"/>
      <c r="L122" s="58"/>
      <c r="M122" s="58"/>
      <c r="N122" s="58"/>
      <c r="O122" s="55" t="s">
        <v>2</v>
      </c>
      <c r="P122" s="22" t="s">
        <v>2</v>
      </c>
      <c r="Q122"/>
    </row>
    <row r="123" spans="1:17" ht="13.5" thickBot="1">
      <c r="A123" s="31"/>
      <c r="B123" s="31"/>
      <c r="C123" s="20" t="s">
        <v>2</v>
      </c>
      <c r="D123" s="21" t="s">
        <v>34</v>
      </c>
      <c r="E123" s="49" t="s">
        <v>2</v>
      </c>
      <c r="F123" s="10"/>
      <c r="K123" s="46" t="s">
        <v>67</v>
      </c>
      <c r="L123" s="15"/>
      <c r="M123" s="15"/>
      <c r="N123" s="15"/>
      <c r="O123" s="47">
        <v>124.493</v>
      </c>
      <c r="P123" s="50">
        <v>70.017</v>
      </c>
      <c r="Q123"/>
    </row>
    <row r="124" spans="1:17" ht="13.5" thickBot="1">
      <c r="A124" s="30" t="s">
        <v>26</v>
      </c>
      <c r="B124" s="90"/>
      <c r="C124" s="16">
        <v>117.33548453899999</v>
      </c>
      <c r="D124" s="15">
        <v>6.1</v>
      </c>
      <c r="E124" s="50">
        <f>SUM((C124+(C124*D124/100)))</f>
        <v>124.492949095879</v>
      </c>
      <c r="F124" s="16"/>
      <c r="K124" s="46" t="s">
        <v>69</v>
      </c>
      <c r="L124" s="15"/>
      <c r="M124" s="15"/>
      <c r="N124" s="15"/>
      <c r="O124" s="78">
        <v>117.335</v>
      </c>
      <c r="P124" s="59">
        <v>63.307</v>
      </c>
      <c r="Q124"/>
    </row>
    <row r="125" spans="1:17" ht="12.75">
      <c r="A125" s="30" t="s">
        <v>27</v>
      </c>
      <c r="B125" s="30"/>
      <c r="C125" s="16">
        <v>63.306891954</v>
      </c>
      <c r="D125" s="15">
        <v>10.6</v>
      </c>
      <c r="E125" s="50">
        <f>SUM((C125+(C125*D125/100)))</f>
        <v>70.017422501124</v>
      </c>
      <c r="F125" s="16"/>
      <c r="K125" s="46" t="s">
        <v>68</v>
      </c>
      <c r="L125" s="15"/>
      <c r="M125" s="15"/>
      <c r="N125" s="15"/>
      <c r="O125" s="47">
        <f>O123-O124</f>
        <v>7.158000000000001</v>
      </c>
      <c r="P125" s="50">
        <f>P123-P124</f>
        <v>6.709999999999994</v>
      </c>
      <c r="Q125"/>
    </row>
    <row r="126" spans="1:17" ht="13.5" thickBot="1">
      <c r="A126" s="30" t="s">
        <v>28</v>
      </c>
      <c r="B126" s="30"/>
      <c r="C126" s="16">
        <v>9.60471945</v>
      </c>
      <c r="D126" s="15">
        <v>2.4</v>
      </c>
      <c r="E126" s="50">
        <f>SUM((C126+(C126*D126/100)))</f>
        <v>9.835232716799998</v>
      </c>
      <c r="F126" s="16"/>
      <c r="K126" s="46" t="s">
        <v>79</v>
      </c>
      <c r="L126" s="15"/>
      <c r="M126" s="15"/>
      <c r="N126" s="15"/>
      <c r="O126" s="78">
        <v>6.445</v>
      </c>
      <c r="P126" s="59">
        <v>3.388</v>
      </c>
      <c r="Q126"/>
    </row>
    <row r="127" spans="1:17" ht="13.5" thickBot="1">
      <c r="A127" s="30" t="s">
        <v>29</v>
      </c>
      <c r="B127" s="30"/>
      <c r="C127" s="16">
        <v>47.403056844</v>
      </c>
      <c r="D127" s="15">
        <v>3.3</v>
      </c>
      <c r="E127" s="50">
        <f>SUM((C127+(C127*D127/100)))</f>
        <v>48.967357719852</v>
      </c>
      <c r="F127" s="16"/>
      <c r="K127" s="57" t="s">
        <v>70</v>
      </c>
      <c r="L127" s="58"/>
      <c r="M127" s="58"/>
      <c r="N127" s="58"/>
      <c r="O127" s="79">
        <f>O125-O126</f>
        <v>0.713000000000001</v>
      </c>
      <c r="P127" s="79">
        <f>P125-P126</f>
        <v>3.321999999999994</v>
      </c>
      <c r="Q127"/>
    </row>
    <row r="128" spans="1:17" ht="13.5" thickBot="1">
      <c r="A128" s="30" t="s">
        <v>13</v>
      </c>
      <c r="B128" s="30"/>
      <c r="C128" s="57">
        <v>20.394836448000003</v>
      </c>
      <c r="D128" s="58">
        <v>17.1</v>
      </c>
      <c r="E128" s="59">
        <f>SUM((C128+(C128*D128/100)))</f>
        <v>23.882353480608003</v>
      </c>
      <c r="F128" s="16"/>
      <c r="L128" s="16"/>
      <c r="M128" s="15"/>
      <c r="N128" s="15"/>
      <c r="O128" s="15"/>
      <c r="P128" s="15"/>
      <c r="Q128" s="15"/>
    </row>
    <row r="129" spans="1:17" ht="12.75">
      <c r="A129" s="5" t="s">
        <v>7</v>
      </c>
      <c r="B129" s="30"/>
      <c r="C129" s="13">
        <v>258.044989235</v>
      </c>
      <c r="D129" s="15"/>
      <c r="E129" s="51">
        <f>SUM(E124:E128)</f>
        <v>277.19531551426303</v>
      </c>
      <c r="F129" s="13"/>
      <c r="L129" s="16"/>
      <c r="M129" s="15"/>
      <c r="N129" s="15"/>
      <c r="O129" s="15"/>
      <c r="P129" s="15"/>
      <c r="Q129" s="15"/>
    </row>
    <row r="130" spans="1:17" ht="13.5" thickBot="1">
      <c r="A130" s="30" t="s">
        <v>62</v>
      </c>
      <c r="B130" s="30"/>
      <c r="C130" s="16">
        <v>49.629647376</v>
      </c>
      <c r="D130" s="15">
        <v>6.1</v>
      </c>
      <c r="E130" s="50">
        <f>SUM((C130+(C130*D130/100)))</f>
        <v>52.657055865936</v>
      </c>
      <c r="F130" s="16"/>
      <c r="L130" s="16"/>
      <c r="M130" s="15"/>
      <c r="N130" s="15"/>
      <c r="O130" s="15"/>
      <c r="P130" s="15"/>
      <c r="Q130" s="15"/>
    </row>
    <row r="131" spans="1:17" ht="13.5" thickBot="1">
      <c r="A131" s="30" t="s">
        <v>78</v>
      </c>
      <c r="B131" s="30"/>
      <c r="C131" s="57">
        <v>75.26095816799999</v>
      </c>
      <c r="D131" s="58">
        <v>6.9</v>
      </c>
      <c r="E131" s="59">
        <f>SUM((C131+(C131*D131/100)))</f>
        <v>80.453964281592</v>
      </c>
      <c r="F131" s="61"/>
      <c r="G131" s="105" t="s">
        <v>80</v>
      </c>
      <c r="H131" s="19" t="s">
        <v>2</v>
      </c>
      <c r="I131" s="106" t="s">
        <v>2</v>
      </c>
      <c r="J131" s="10"/>
      <c r="L131" s="16"/>
      <c r="M131" s="15"/>
      <c r="N131" s="15"/>
      <c r="O131" s="15"/>
      <c r="P131" s="15"/>
      <c r="Q131" s="15"/>
    </row>
    <row r="132" spans="1:17" ht="12.75">
      <c r="A132" s="30" t="s">
        <v>4</v>
      </c>
      <c r="B132" s="30"/>
      <c r="C132" s="16">
        <v>133.15438369100002</v>
      </c>
      <c r="D132" s="23">
        <f>(E132-C132)/C132*100</f>
        <v>8.208450501411296</v>
      </c>
      <c r="E132" s="50">
        <f>E129-E130-E131</f>
        <v>144.08429536673503</v>
      </c>
      <c r="F132" s="16"/>
      <c r="G132" s="53" t="s">
        <v>18</v>
      </c>
      <c r="H132" s="16">
        <v>12.5</v>
      </c>
      <c r="I132" s="51">
        <f>E134+H132</f>
        <v>156.58429536673503</v>
      </c>
      <c r="J132" s="13"/>
      <c r="L132" s="16"/>
      <c r="M132" s="15"/>
      <c r="N132" s="15"/>
      <c r="O132" s="15"/>
      <c r="P132" s="15"/>
      <c r="Q132" s="15"/>
    </row>
    <row r="133" spans="1:17" ht="13.5" thickBot="1">
      <c r="A133" s="30" t="s">
        <v>64</v>
      </c>
      <c r="B133" s="31"/>
      <c r="C133" s="16">
        <v>0</v>
      </c>
      <c r="D133" s="15"/>
      <c r="E133" s="50">
        <v>0</v>
      </c>
      <c r="F133" s="16"/>
      <c r="G133" s="53" t="s">
        <v>19</v>
      </c>
      <c r="H133" s="16">
        <v>-7.3</v>
      </c>
      <c r="I133" s="51">
        <f>E134+H133</f>
        <v>136.78429536673502</v>
      </c>
      <c r="J133" s="13"/>
      <c r="L133" s="16"/>
      <c r="M133" s="15"/>
      <c r="N133" s="15"/>
      <c r="O133" s="15"/>
      <c r="P133" s="15"/>
      <c r="Q133" s="15"/>
    </row>
    <row r="134" spans="1:10" ht="13.5" thickBot="1">
      <c r="A134" s="7" t="s">
        <v>36</v>
      </c>
      <c r="B134" s="72"/>
      <c r="C134" s="25">
        <v>133.15438369100002</v>
      </c>
      <c r="D134" s="24">
        <f>(E134-C134)/C134*100</f>
        <v>8.208450501411296</v>
      </c>
      <c r="E134" s="26">
        <f>E132+E133</f>
        <v>144.08429536673503</v>
      </c>
      <c r="F134" s="101"/>
      <c r="G134" s="53" t="s">
        <v>20</v>
      </c>
      <c r="H134" s="16">
        <v>7.7</v>
      </c>
      <c r="I134" s="51">
        <f>E134+H134</f>
        <v>151.78429536673502</v>
      </c>
      <c r="J134" s="13"/>
    </row>
    <row r="135" spans="7:9" ht="13.5" thickBot="1">
      <c r="G135" s="63" t="s">
        <v>104</v>
      </c>
      <c r="H135" s="61">
        <v>2.2</v>
      </c>
      <c r="I135" s="62">
        <f>E134+H135</f>
        <v>146.28429536673502</v>
      </c>
    </row>
  </sheetData>
  <mergeCells count="3">
    <mergeCell ref="B4:B7"/>
    <mergeCell ref="B49:B52"/>
    <mergeCell ref="B94:B97"/>
  </mergeCells>
  <printOptions/>
  <pageMargins left="0.15748031496062992" right="0" top="0.5905511811023623" bottom="0" header="0.5118110236220472" footer="0.5118110236220472"/>
  <pageSetup horizontalDpi="300" verticalDpi="300" orientation="landscape" paperSize="9" scale="84" r:id="rId1"/>
  <headerFooter alignWithMargins="0">
    <oddHeader>&amp;C&amp;"Arial,Bold"&amp;12&amp;U 2003/04 BUDGET STRATEGY
3-YEAR FORECAST OF RESOURCES AND SPENDING REQUIREMENTS 2003/04 TO 2005/06&amp;R&amp;"Arial,Bold"&amp;12&amp;UCabinet 11/9/02</oddHeader>
  </headerFooter>
  <rowBreaks count="2" manualBreakCount="2">
    <brk id="45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Mike McHugh</cp:lastModifiedBy>
  <cp:lastPrinted>2002-09-05T15:04:51Z</cp:lastPrinted>
  <dcterms:created xsi:type="dcterms:W3CDTF">2002-08-07T12:39:40Z</dcterms:created>
  <dcterms:modified xsi:type="dcterms:W3CDTF">2002-08-10T11:09:49Z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