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360" windowHeight="4440" tabRatio="603" firstSheet="1" activeTab="1"/>
  </bookViews>
  <sheets>
    <sheet name="Appendix 1" sheetId="1" r:id="rId1"/>
    <sheet name="Appendix 2" sheetId="2" r:id="rId2"/>
    <sheet name="Appendix 3" sheetId="3" r:id="rId3"/>
    <sheet name="Appendix 4" sheetId="4" r:id="rId4"/>
  </sheets>
  <externalReferences>
    <externalReference r:id="rId7"/>
  </externalReferences>
  <definedNames>
    <definedName name="ARTS___LEISURE">#REF!</definedName>
    <definedName name="Barton_Moss_Primary_School">#REF!</definedName>
    <definedName name="Cadishead_Infant_Junior_School">#REF!</definedName>
    <definedName name="CAPITAL_CHALLENGE">#REF!</definedName>
    <definedName name="COUNTRYSIDE_PARTNERSHIP">#REF!</definedName>
    <definedName name="EDUCATION">#REF!</definedName>
    <definedName name="ENVIRONMENTAL___CONSUMER_SERVICES">#REF!</definedName>
    <definedName name="FINANCE">#REF!</definedName>
    <definedName name="HIGHWAYS">#REF!</definedName>
    <definedName name="HOUSING">#REF!</definedName>
    <definedName name="MANAGEMENT_SERVICES">#REF!</definedName>
    <definedName name="POLICY___RESOURCES">#REF!</definedName>
    <definedName name="_xlnm.Print_Area" localSheetId="0">'Appendix 1'!$B$3:$J$56</definedName>
    <definedName name="_xlnm.Print_Area" localSheetId="2">'Appendix 3'!$B$2:$G$64</definedName>
    <definedName name="_xlnm.Print_Area" localSheetId="3">'Appendix 4'!$B$3:$O$30</definedName>
    <definedName name="_xlnm.Print_Titles" localSheetId="2">'Appendix 3'!$4:$10</definedName>
    <definedName name="SINGLE_REGENERATION_BUDGET_1">#REF!</definedName>
    <definedName name="SINGLE_REGENERATION_BUDGET_2">#REF!</definedName>
    <definedName name="SINGLE_REGENERATION_BUDGET_3">#REF!</definedName>
    <definedName name="SOCIAL_SERVICES">#REF!</definedName>
  </definedNames>
  <calcPr fullCalcOnLoad="1"/>
</workbook>
</file>

<file path=xl/sharedStrings.xml><?xml version="1.0" encoding="utf-8"?>
<sst xmlns="http://schemas.openxmlformats.org/spreadsheetml/2006/main" count="197" uniqueCount="168">
  <si>
    <t xml:space="preserve">Revised Programme </t>
  </si>
  <si>
    <t xml:space="preserve">Expenditure </t>
  </si>
  <si>
    <t>Housing - Land</t>
  </si>
  <si>
    <t>General Fund - Properties and Land</t>
  </si>
  <si>
    <t>Irlam Community Nursery</t>
  </si>
  <si>
    <t xml:space="preserve">            ASSET</t>
  </si>
  <si>
    <t xml:space="preserve">       CAPITAL</t>
  </si>
  <si>
    <t xml:space="preserve">   USABLE</t>
  </si>
  <si>
    <t xml:space="preserve">       RECEIPT</t>
  </si>
  <si>
    <t xml:space="preserve">    Amount</t>
  </si>
  <si>
    <t xml:space="preserve">         £000s</t>
  </si>
  <si>
    <t xml:space="preserve">      £000s</t>
  </si>
  <si>
    <t>COMPLETED DISPOSALS</t>
  </si>
  <si>
    <t>Housing Right-to-Buy</t>
  </si>
  <si>
    <t>Housing Property</t>
  </si>
  <si>
    <t>TOTAL COMPLETED</t>
  </si>
  <si>
    <t>APPROVED DISPOSALS</t>
  </si>
  <si>
    <t>TOTAL ESTIMATED DISPOSALS</t>
  </si>
  <si>
    <t>TOTAL ESTIMATED RECEIPTS</t>
  </si>
  <si>
    <t>HOUSING</t>
  </si>
  <si>
    <t>EDUCATION</t>
  </si>
  <si>
    <t>HIGHWAYS</t>
  </si>
  <si>
    <t>SOCIAL SERVICES</t>
  </si>
  <si>
    <t>Sub-Total</t>
  </si>
  <si>
    <t>OTHER SERVICES BLOCK</t>
  </si>
  <si>
    <t>ARTS &amp; LEISURE</t>
  </si>
  <si>
    <t>ENVIRONMENTAL &amp; CONSUMER SERVICES</t>
  </si>
  <si>
    <t>Sub-Total (Other Services Block)</t>
  </si>
  <si>
    <t>TOTAL - MAINSTREAM PROGRAMME</t>
  </si>
  <si>
    <t>COUNTRYSIDE PARTNERSHIP</t>
  </si>
  <si>
    <t>TOTAL - CAPITAL PROGRAMME</t>
  </si>
  <si>
    <t>Estimate</t>
  </si>
  <si>
    <t>CREDIT APPROVALS</t>
  </si>
  <si>
    <t>BCA</t>
  </si>
  <si>
    <t xml:space="preserve">BCA transferred to Other Authorities </t>
  </si>
  <si>
    <t>GRANTS/CONTRIBUTIONS RECEIVABLE</t>
  </si>
  <si>
    <t>Highways - TSG</t>
  </si>
  <si>
    <t>USABLE CAPITAL RECEIPTS</t>
  </si>
  <si>
    <t>OTHER RESOURCES</t>
  </si>
  <si>
    <t>Education - Schools revenue contributions</t>
  </si>
  <si>
    <t>TOTAL - ESTIMATED RESOURCES</t>
  </si>
  <si>
    <t>Adjustments</t>
  </si>
  <si>
    <t>Specific Resource Commitment</t>
  </si>
  <si>
    <t>Contractually Committed Schemes</t>
  </si>
  <si>
    <t>Percentage spend to date</t>
  </si>
  <si>
    <t>Housing - SRB</t>
  </si>
  <si>
    <t>Contribution re Eccles Town Centre</t>
  </si>
  <si>
    <t xml:space="preserve">Highways </t>
  </si>
  <si>
    <t>SCA -</t>
  </si>
  <si>
    <t>Control Check</t>
  </si>
  <si>
    <t xml:space="preserve">BCA transferred from Other Authorities </t>
  </si>
  <si>
    <t>ERDF</t>
  </si>
  <si>
    <t>DEVELOPMENT SERVICES</t>
  </si>
  <si>
    <t>POLICY</t>
  </si>
  <si>
    <t>Notes</t>
  </si>
  <si>
    <t>COMMITTEE</t>
  </si>
  <si>
    <t>Revised</t>
  </si>
  <si>
    <t>£m</t>
  </si>
  <si>
    <t>%</t>
  </si>
  <si>
    <t>BCA Writedown (Re Housing SCG)</t>
  </si>
  <si>
    <t>Dev Services - revenue contributions</t>
  </si>
  <si>
    <t xml:space="preserve">SRB 5 </t>
  </si>
  <si>
    <t>Housing - Major Repairs Allowance/DFG</t>
  </si>
  <si>
    <t xml:space="preserve">Education - Devolved Formula Capital </t>
  </si>
  <si>
    <t>Housing - Lottery Grant</t>
  </si>
  <si>
    <t>Social Services - Quality Protects</t>
  </si>
  <si>
    <t>Private Sector Contribution</t>
  </si>
  <si>
    <t>SUMMARY OF 2001/02 ESTIMATED RESOURCES AVAILABLE</t>
  </si>
  <si>
    <t>SUMMARY OF 2001/02 APPROVED PROGRAMME</t>
  </si>
  <si>
    <t>2001/02 ESTIMATED CAPITAL RECEIPTS</t>
  </si>
  <si>
    <t>Education</t>
  </si>
  <si>
    <t>Housing</t>
  </si>
  <si>
    <t>SCA</t>
  </si>
  <si>
    <t>Scheme Details</t>
  </si>
  <si>
    <t xml:space="preserve">Education - Seed Challenge </t>
  </si>
  <si>
    <t>150/156 Chapel St</t>
  </si>
  <si>
    <t xml:space="preserve">117 Blandford Rd </t>
  </si>
  <si>
    <t>Land ay Middlewood St / Oldfield Rd</t>
  </si>
  <si>
    <t>Land at Crown &amp; Volunteer</t>
  </si>
  <si>
    <t>Land at Bute St</t>
  </si>
  <si>
    <t>Education - Class size/Energy initiative 99/00</t>
  </si>
  <si>
    <t>Highways - GMPTE Contributions</t>
  </si>
  <si>
    <t>NWRDA - LIVIA Schemes</t>
  </si>
  <si>
    <t>Finance - Magistrates Courts</t>
  </si>
  <si>
    <t>Land Fill Tax</t>
  </si>
  <si>
    <t>Countryside Partnerships</t>
  </si>
  <si>
    <t>SRB 2 - Non Housing</t>
  </si>
  <si>
    <t>SRB 3 - Non Housing</t>
  </si>
  <si>
    <t>SRB 5 - Non Housing</t>
  </si>
  <si>
    <t>Contribution from DSO surplus</t>
  </si>
  <si>
    <t>Countryside Partnerships - revenue contributions</t>
  </si>
  <si>
    <t>Contribution from other Local Authorities</t>
  </si>
  <si>
    <t xml:space="preserve">                 - Barton SES</t>
  </si>
  <si>
    <t xml:space="preserve">                 - Eccles Town Centre</t>
  </si>
  <si>
    <t xml:space="preserve">                 - Headroom Projects</t>
  </si>
  <si>
    <t>Education - Insurance Claims</t>
  </si>
  <si>
    <t>Invest To Save Fund</t>
  </si>
  <si>
    <t>Development Services - Priestly Road Contribution</t>
  </si>
  <si>
    <t>Lottery Grant - Arts &amp; Leisure</t>
  </si>
  <si>
    <t xml:space="preserve">                         - Development Services</t>
  </si>
  <si>
    <t>SRB 1</t>
  </si>
  <si>
    <t>SRB 3</t>
  </si>
  <si>
    <t>OUTDOOR SERVICES</t>
  </si>
  <si>
    <t>CITY BUILDING SERVICES</t>
  </si>
  <si>
    <t>CITYCLEAN</t>
  </si>
  <si>
    <t>Booths Charities</t>
  </si>
  <si>
    <t>2001/02 Monitoring Adjustments</t>
  </si>
  <si>
    <t>2001/02</t>
  </si>
  <si>
    <t>Monitoring</t>
  </si>
  <si>
    <t>Education - Schools Access Initiative</t>
  </si>
  <si>
    <t>SRB 2</t>
  </si>
  <si>
    <t>Salford Shopping City</t>
  </si>
  <si>
    <t>Land at Hope St.</t>
  </si>
  <si>
    <t>Land at Chapel St / William St</t>
  </si>
  <si>
    <t>NWRDA</t>
  </si>
  <si>
    <t>Costs to be set against capital receipts</t>
  </si>
  <si>
    <t>Professional Costs - Valuers</t>
  </si>
  <si>
    <t>Professional Costs - Legal</t>
  </si>
  <si>
    <t>Net estimated receipts</t>
  </si>
  <si>
    <t xml:space="preserve">Education - Standards Fund </t>
  </si>
  <si>
    <t xml:space="preserve">Education - Wrap Around Care </t>
  </si>
  <si>
    <t xml:space="preserve">Education - Asset Mangaement Plan Condition </t>
  </si>
  <si>
    <t>Education - New Deals for Schools phases 2,3&amp;4</t>
  </si>
  <si>
    <t>Prop'n</t>
  </si>
  <si>
    <t>St Annes Court</t>
  </si>
  <si>
    <t>Highfield Rd</t>
  </si>
  <si>
    <t xml:space="preserve">St Stephens St </t>
  </si>
  <si>
    <t>Costs</t>
  </si>
  <si>
    <t>Source of</t>
  </si>
  <si>
    <t>2002/03</t>
  </si>
  <si>
    <t>Total</t>
  </si>
  <si>
    <t>Funding</t>
  </si>
  <si>
    <t>Onwards</t>
  </si>
  <si>
    <t>Development Services</t>
  </si>
  <si>
    <t>Housing HRA Contribution</t>
  </si>
  <si>
    <t>Capital Reserve</t>
  </si>
  <si>
    <t>Land at Barlow St</t>
  </si>
  <si>
    <t>Stars Community Centre</t>
  </si>
  <si>
    <t>Michigan Ave</t>
  </si>
  <si>
    <t>Missouri Ave</t>
  </si>
  <si>
    <t>Land at West Hope St</t>
  </si>
  <si>
    <t xml:space="preserve">Education - Neighbourhood Renewal Fund </t>
  </si>
  <si>
    <t>Contractually  Committed</t>
  </si>
  <si>
    <t>SCA / ACG</t>
  </si>
  <si>
    <t>Major Repairs Allowance / HRA</t>
  </si>
  <si>
    <t>Estimated usable 2001/02 receipts</t>
  </si>
  <si>
    <t>at 6/02/02</t>
  </si>
  <si>
    <t>Programme 6/2/02</t>
  </si>
  <si>
    <t>Lamba Compensation</t>
  </si>
  <si>
    <t>Land at Collier Street, Langley Road South.</t>
  </si>
  <si>
    <t>Land at St Boniface Rd</t>
  </si>
  <si>
    <t>Land at Thorpe St Walkden</t>
  </si>
  <si>
    <t>Lead Member Corporate Services - 2001/02 Tender Approvals to 25th February 2002</t>
  </si>
  <si>
    <t>Window Repair Scheme at Albion Towers Salford</t>
  </si>
  <si>
    <t>Accident Reduction Scheme Hilton Lane Walkden</t>
  </si>
  <si>
    <t>Agecroft Rd Railway Bridge Reconstruction</t>
  </si>
  <si>
    <t>Land off Stanley St, Salford Manchester / Salford Inner Relief Route</t>
  </si>
  <si>
    <t>Cromwell Rd Resurfacing, Pendleton</t>
  </si>
  <si>
    <t>Irlam's Retaining Walls - Maintenance Work</t>
  </si>
  <si>
    <t>Pay and Display Machines</t>
  </si>
  <si>
    <t>Higher Broughton Schools Community Campus</t>
  </si>
  <si>
    <t>Grant</t>
  </si>
  <si>
    <t>Partial Electrical Rewire, Lower Kersal Primary School</t>
  </si>
  <si>
    <t>Grant / School Contribution</t>
  </si>
  <si>
    <t>Swinton High School, Laboratory Refurbishment</t>
  </si>
  <si>
    <t>Area Housing  Office</t>
  </si>
  <si>
    <t>Prepaint Repair and Painting at Blackfriars (Salford North),</t>
  </si>
  <si>
    <t xml:space="preserve">APPENDIX 3 </t>
  </si>
</sst>
</file>

<file path=xl/styles.xml><?xml version="1.0" encoding="utf-8"?>
<styleSheet xmlns="http://schemas.openxmlformats.org/spreadsheetml/2006/main">
  <numFmts count="6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\ ;\(0.00\)"/>
    <numFmt numFmtId="165" formatCode="0.000\ ;\(0.000\)"/>
    <numFmt numFmtId="166" formatCode="mm/dd/yy"/>
    <numFmt numFmtId="167" formatCode="0.000"/>
    <numFmt numFmtId="168" formatCode="#,##0_);[Red]\(#,##0\)"/>
    <numFmt numFmtId="169" formatCode="0\ ;\(0\)"/>
    <numFmt numFmtId="170" formatCode="#,##0\ ;\(#,##0\)"/>
    <numFmt numFmtId="171" formatCode="#,##0.000_);[Red]\(#,##0.000\)"/>
    <numFmt numFmtId="172" formatCode="#,##0.00\ ;\(#,##0.00\)"/>
    <numFmt numFmtId="173" formatCode="_-* #,##0.0_-;\-* #,##0.0_-;_-* &quot;-&quot;??_-;_-@_-"/>
    <numFmt numFmtId="174" formatCode="_-* #,##0_-;\-* #,##0_-;_-* &quot;-&quot;??_-;_-@_-"/>
    <numFmt numFmtId="175" formatCode="0.0"/>
    <numFmt numFmtId="176" formatCode="0.0000\ ;\(0.0000\)"/>
    <numFmt numFmtId="177" formatCode="0.00000\ ;\(0.00000\)"/>
    <numFmt numFmtId="178" formatCode="#,##0.000"/>
    <numFmt numFmtId="179" formatCode="#,##0;\(#,##0\)"/>
    <numFmt numFmtId="180" formatCode="_-* #,##0.000_-;\-* #,##0.000_-;_-* &quot;-&quot;??_-;_-@_-"/>
    <numFmt numFmtId="181" formatCode="_-* #,##0.0000_-;\-* #,##0.0000_-;_-* &quot;-&quot;??_-;_-@_-"/>
    <numFmt numFmtId="182" formatCode="\+#,##0_);[Red]\(#,##0\)"/>
    <numFmt numFmtId="183" formatCode="\A#,##0_);[Red]\F\(#,##0\)"/>
    <numFmt numFmtId="184" formatCode="#,##0_)\U;[Red]\(#,##0\)\F"/>
    <numFmt numFmtId="185" formatCode="#,##0_)\U;[Red]\(#,##0_)\F"/>
    <numFmt numFmtId="186" formatCode="#,##0_)\U;[Red]\(#,##0\)_F"/>
    <numFmt numFmtId="187" formatCode="#,##0_)\A;[Red]\(#,##0\)\F"/>
    <numFmt numFmtId="188" formatCode="#,##0.0_);[Red]\(#,##0.0\)"/>
    <numFmt numFmtId="189" formatCode="#,##0.00_);[Red]\(#,##0.00\)"/>
    <numFmt numFmtId="190" formatCode="#,##0.0000_);[Red]\(#,##0.0000\)"/>
    <numFmt numFmtId="191" formatCode="0.0000000"/>
    <numFmt numFmtId="192" formatCode="0.000000"/>
    <numFmt numFmtId="193" formatCode="0.00000"/>
    <numFmt numFmtId="194" formatCode="0.0000"/>
    <numFmt numFmtId="195" formatCode="&quot;£&quot;#,##0.0;[Red]\-&quot;£&quot;#,##0.0"/>
    <numFmt numFmtId="196" formatCode="&quot;£&quot;#,##0.000;[Red]\-&quot;£&quot;#,##0.000"/>
    <numFmt numFmtId="197" formatCode="m/d"/>
    <numFmt numFmtId="198" formatCode="m/d/yy"/>
    <numFmt numFmtId="199" formatCode="#,##0.000\ ;\(#,##0.000\)"/>
    <numFmt numFmtId="200" formatCode="#,##0.0"/>
    <numFmt numFmtId="201" formatCode="#,##0.00\ ;[Red]\(#,##0.00\)"/>
    <numFmt numFmtId="202" formatCode="#,##0\ ;[Red]\(#,##0\)"/>
    <numFmt numFmtId="203" formatCode="d/m/yy"/>
    <numFmt numFmtId="204" formatCode="yy/yy"/>
    <numFmt numFmtId="205" formatCode="#,##0.000\ ;[Red]\(#,##0.000\)"/>
    <numFmt numFmtId="206" formatCode="#,##0.0000\ ;[Red]\(#,##0.0000\)"/>
    <numFmt numFmtId="207" formatCode="#,##0.0\ ;[Red]\(#,##0.0\)"/>
    <numFmt numFmtId="208" formatCode="#,##0.0\ ;\(#,##0.0\)"/>
    <numFmt numFmtId="209" formatCode="0.000000000"/>
    <numFmt numFmtId="210" formatCode="0.00000000"/>
    <numFmt numFmtId="211" formatCode="&quot;$&quot;#,##0_);\(&quot;$&quot;#,##0\)"/>
    <numFmt numFmtId="212" formatCode="&quot;$&quot;#,##0_);[Red]\(&quot;$&quot;#,##0\)"/>
    <numFmt numFmtId="213" formatCode="&quot;$&quot;#,##0.00_);\(&quot;$&quot;#,##0.00\)"/>
    <numFmt numFmtId="214" formatCode="&quot;$&quot;#,##0.00_);[Red]\(&quot;$&quot;#,##0.00\)"/>
    <numFmt numFmtId="215" formatCode="_(&quot;$&quot;* #,##0_);_(&quot;$&quot;* \(#,##0\);_(&quot;$&quot;* &quot;-&quot;_);_(@_)"/>
    <numFmt numFmtId="216" formatCode="_(* #,##0_);_(* \(#,##0\);_(* &quot;-&quot;_);_(@_)"/>
    <numFmt numFmtId="217" formatCode="_(&quot;$&quot;* #,##0.00_);_(&quot;$&quot;* \(#,##0.00\);_(&quot;$&quot;* &quot;-&quot;??_);_(@_)"/>
    <numFmt numFmtId="218" formatCode="_(* #,##0.00_);_(* \(#,##0.00\);_(* &quot;-&quot;??_);_(@_)"/>
    <numFmt numFmtId="219" formatCode="0;\(0\)"/>
    <numFmt numFmtId="220" formatCode="#,##0.0;\(#,##0.0\)"/>
    <numFmt numFmtId="221" formatCode="#,##0.00;\(#,##0.00\)"/>
    <numFmt numFmtId="222" formatCode="#,##0.000;\(#,##0.000\)"/>
    <numFmt numFmtId="223" formatCode="#,##0_ ;[Red]\-#,##0\ "/>
    <numFmt numFmtId="224" formatCode="0.0\ ;\(0.0\)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u val="single"/>
      <sz val="10"/>
      <name val="Arial"/>
      <family val="2"/>
    </font>
    <font>
      <b/>
      <u val="single"/>
      <sz val="10"/>
      <name val="Times New Roman"/>
      <family val="1"/>
    </font>
    <font>
      <u val="single"/>
      <sz val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3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1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218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15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217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0" fillId="2" borderId="0" xfId="0" applyFont="1" applyFill="1" applyBorder="1" applyAlignment="1">
      <alignment wrapText="1"/>
    </xf>
    <xf numFmtId="0" fontId="0" fillId="2" borderId="0" xfId="0" applyFont="1" applyFill="1" applyBorder="1" applyAlignment="1">
      <alignment/>
    </xf>
    <xf numFmtId="0" fontId="0" fillId="2" borderId="0" xfId="0" applyFill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 horizontal="right"/>
    </xf>
    <xf numFmtId="0" fontId="4" fillId="2" borderId="0" xfId="0" applyFont="1" applyFill="1" applyAlignment="1">
      <alignment horizontal="center"/>
    </xf>
    <xf numFmtId="0" fontId="1" fillId="2" borderId="0" xfId="0" applyFont="1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Continuous"/>
    </xf>
    <xf numFmtId="0" fontId="1" fillId="2" borderId="0" xfId="0" applyFont="1" applyFill="1" applyAlignment="1">
      <alignment/>
    </xf>
    <xf numFmtId="0" fontId="4" fillId="2" borderId="0" xfId="0" applyFont="1" applyFill="1" applyAlignment="1">
      <alignment/>
    </xf>
    <xf numFmtId="1" fontId="0" fillId="2" borderId="0" xfId="0" applyNumberFormat="1" applyFont="1" applyFill="1" applyAlignment="1">
      <alignment/>
    </xf>
    <xf numFmtId="1" fontId="0" fillId="2" borderId="0" xfId="0" applyNumberFormat="1" applyFont="1" applyFill="1" applyAlignment="1">
      <alignment horizontal="right"/>
    </xf>
    <xf numFmtId="1" fontId="0" fillId="2" borderId="0" xfId="0" applyNumberFormat="1" applyFill="1" applyAlignment="1">
      <alignment/>
    </xf>
    <xf numFmtId="0" fontId="1" fillId="2" borderId="0" xfId="0" applyFont="1" applyFill="1" applyBorder="1" applyAlignment="1">
      <alignment wrapText="1"/>
    </xf>
    <xf numFmtId="0" fontId="4" fillId="2" borderId="0" xfId="0" applyFont="1" applyFill="1" applyBorder="1" applyAlignment="1">
      <alignment/>
    </xf>
    <xf numFmtId="1" fontId="1" fillId="2" borderId="1" xfId="0" applyNumberFormat="1" applyFont="1" applyFill="1" applyBorder="1" applyAlignment="1">
      <alignment/>
    </xf>
    <xf numFmtId="0" fontId="1" fillId="2" borderId="0" xfId="0" applyFont="1" applyFill="1" applyBorder="1" applyAlignment="1">
      <alignment/>
    </xf>
    <xf numFmtId="1" fontId="1" fillId="2" borderId="1" xfId="0" applyNumberFormat="1" applyFont="1" applyFill="1" applyBorder="1" applyAlignment="1">
      <alignment horizontal="right"/>
    </xf>
    <xf numFmtId="1" fontId="1" fillId="2" borderId="0" xfId="0" applyNumberFormat="1" applyFont="1" applyFill="1" applyAlignment="1">
      <alignment horizontal="right"/>
    </xf>
    <xf numFmtId="1" fontId="1" fillId="2" borderId="2" xfId="0" applyNumberFormat="1" applyFont="1" applyFill="1" applyBorder="1" applyAlignment="1">
      <alignment horizontal="right"/>
    </xf>
    <xf numFmtId="1" fontId="0" fillId="2" borderId="0" xfId="0" applyNumberFormat="1" applyFont="1" applyFill="1" applyBorder="1" applyAlignment="1">
      <alignment horizontal="right"/>
    </xf>
    <xf numFmtId="3" fontId="0" fillId="2" borderId="0" xfId="0" applyNumberFormat="1" applyFill="1" applyAlignment="1">
      <alignment/>
    </xf>
    <xf numFmtId="3" fontId="0" fillId="2" borderId="0" xfId="0" applyNumberFormat="1" applyFill="1" applyBorder="1" applyAlignment="1">
      <alignment/>
    </xf>
    <xf numFmtId="0" fontId="1" fillId="2" borderId="1" xfId="0" applyFont="1" applyFill="1" applyBorder="1" applyAlignment="1">
      <alignment horizontal="center"/>
    </xf>
    <xf numFmtId="1" fontId="0" fillId="2" borderId="0" xfId="0" applyNumberFormat="1" applyFont="1" applyFill="1" applyAlignment="1">
      <alignment horizontal="center"/>
    </xf>
    <xf numFmtId="1" fontId="1" fillId="2" borderId="1" xfId="0" applyNumberFormat="1" applyFont="1" applyFill="1" applyBorder="1" applyAlignment="1">
      <alignment horizontal="center"/>
    </xf>
    <xf numFmtId="1" fontId="1" fillId="2" borderId="0" xfId="0" applyNumberFormat="1" applyFont="1" applyFill="1" applyAlignment="1">
      <alignment horizontal="center"/>
    </xf>
    <xf numFmtId="1" fontId="1" fillId="2" borderId="2" xfId="0" applyNumberFormat="1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 applyBorder="1" applyAlignment="1">
      <alignment horizontal="center"/>
    </xf>
    <xf numFmtId="1" fontId="1" fillId="2" borderId="0" xfId="0" applyNumberFormat="1" applyFont="1" applyFill="1" applyBorder="1" applyAlignment="1">
      <alignment/>
    </xf>
    <xf numFmtId="0" fontId="5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8" fillId="2" borderId="0" xfId="0" applyFont="1" applyFill="1" applyAlignment="1">
      <alignment/>
    </xf>
    <xf numFmtId="0" fontId="5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167" fontId="7" fillId="2" borderId="0" xfId="0" applyNumberFormat="1" applyFont="1" applyFill="1" applyAlignment="1">
      <alignment horizontal="right"/>
    </xf>
    <xf numFmtId="0" fontId="7" fillId="2" borderId="0" xfId="0" applyFont="1" applyFill="1" applyAlignment="1">
      <alignment horizontal="right"/>
    </xf>
    <xf numFmtId="167" fontId="8" fillId="2" borderId="2" xfId="0" applyNumberFormat="1" applyFont="1" applyFill="1" applyBorder="1" applyAlignment="1">
      <alignment horizontal="right"/>
    </xf>
    <xf numFmtId="0" fontId="8" fillId="2" borderId="2" xfId="0" applyFont="1" applyFill="1" applyBorder="1" applyAlignment="1">
      <alignment horizontal="right"/>
    </xf>
    <xf numFmtId="0" fontId="9" fillId="2" borderId="0" xfId="0" applyFont="1" applyFill="1" applyAlignment="1">
      <alignment/>
    </xf>
    <xf numFmtId="0" fontId="7" fillId="2" borderId="0" xfId="0" applyFont="1" applyFill="1" applyBorder="1" applyAlignment="1">
      <alignment/>
    </xf>
    <xf numFmtId="165" fontId="7" fillId="2" borderId="0" xfId="0" applyNumberFormat="1" applyFont="1" applyFill="1" applyBorder="1" applyAlignment="1">
      <alignment/>
    </xf>
    <xf numFmtId="165" fontId="7" fillId="2" borderId="0" xfId="0" applyNumberFormat="1" applyFont="1" applyFill="1" applyAlignment="1">
      <alignment/>
    </xf>
    <xf numFmtId="0" fontId="5" fillId="2" borderId="0" xfId="0" applyFont="1" applyFill="1" applyAlignment="1">
      <alignment horizontal="centerContinuous"/>
    </xf>
    <xf numFmtId="165" fontId="7" fillId="2" borderId="0" xfId="0" applyNumberFormat="1" applyFont="1" applyFill="1" applyAlignment="1">
      <alignment horizontal="centerContinuous"/>
    </xf>
    <xf numFmtId="0" fontId="7" fillId="2" borderId="0" xfId="0" applyFont="1" applyFill="1" applyAlignment="1">
      <alignment horizontal="centerContinuous"/>
    </xf>
    <xf numFmtId="0" fontId="7" fillId="2" borderId="0" xfId="0" applyFont="1" applyFill="1" applyAlignment="1">
      <alignment/>
    </xf>
    <xf numFmtId="0" fontId="8" fillId="2" borderId="0" xfId="0" applyFont="1" applyFill="1" applyAlignment="1">
      <alignment/>
    </xf>
    <xf numFmtId="165" fontId="7" fillId="2" borderId="0" xfId="0" applyNumberFormat="1" applyFont="1" applyFill="1" applyAlignment="1">
      <alignment horizontal="center" wrapText="1"/>
    </xf>
    <xf numFmtId="165" fontId="8" fillId="2" borderId="0" xfId="0" applyNumberFormat="1" applyFont="1" applyFill="1" applyAlignment="1">
      <alignment horizontal="center" wrapText="1"/>
    </xf>
    <xf numFmtId="165" fontId="7" fillId="2" borderId="0" xfId="0" applyNumberFormat="1" applyFont="1" applyFill="1" applyBorder="1" applyAlignment="1">
      <alignment horizontal="center"/>
    </xf>
    <xf numFmtId="165" fontId="7" fillId="2" borderId="0" xfId="0" applyNumberFormat="1" applyFont="1" applyFill="1" applyAlignment="1">
      <alignment horizontal="center"/>
    </xf>
    <xf numFmtId="165" fontId="7" fillId="2" borderId="0" xfId="0" applyNumberFormat="1" applyFont="1" applyFill="1" applyAlignment="1" quotePrefix="1">
      <alignment horizontal="center"/>
    </xf>
    <xf numFmtId="1" fontId="7" fillId="2" borderId="0" xfId="0" applyNumberFormat="1" applyFont="1" applyFill="1" applyAlignment="1">
      <alignment/>
    </xf>
    <xf numFmtId="165" fontId="8" fillId="2" borderId="0" xfId="0" applyNumberFormat="1" applyFont="1" applyFill="1" applyAlignment="1">
      <alignment/>
    </xf>
    <xf numFmtId="165" fontId="7" fillId="2" borderId="1" xfId="0" applyNumberFormat="1" applyFont="1" applyFill="1" applyBorder="1" applyAlignment="1">
      <alignment/>
    </xf>
    <xf numFmtId="0" fontId="6" fillId="2" borderId="0" xfId="0" applyFont="1" applyFill="1" applyAlignment="1">
      <alignment/>
    </xf>
    <xf numFmtId="165" fontId="7" fillId="2" borderId="3" xfId="0" applyNumberFormat="1" applyFont="1" applyFill="1" applyBorder="1" applyAlignment="1">
      <alignment/>
    </xf>
    <xf numFmtId="1" fontId="7" fillId="2" borderId="0" xfId="0" applyNumberFormat="1" applyFont="1" applyFill="1" applyBorder="1" applyAlignment="1">
      <alignment/>
    </xf>
    <xf numFmtId="167" fontId="7" fillId="2" borderId="0" xfId="0" applyNumberFormat="1" applyFont="1" applyFill="1" applyAlignment="1">
      <alignment/>
    </xf>
    <xf numFmtId="0" fontId="5" fillId="2" borderId="0" xfId="0" applyFont="1" applyFill="1" applyAlignment="1">
      <alignment/>
    </xf>
    <xf numFmtId="165" fontId="7" fillId="2" borderId="0" xfId="0" applyNumberFormat="1" applyFont="1" applyFill="1" applyAlignment="1">
      <alignment/>
    </xf>
    <xf numFmtId="165" fontId="7" fillId="2" borderId="0" xfId="0" applyNumberFormat="1" applyFont="1" applyFill="1" applyBorder="1" applyAlignment="1">
      <alignment horizontal="centerContinuous"/>
    </xf>
    <xf numFmtId="49" fontId="7" fillId="2" borderId="0" xfId="0" applyNumberFormat="1" applyFont="1" applyFill="1" applyAlignment="1">
      <alignment horizontal="center" wrapText="1"/>
    </xf>
    <xf numFmtId="165" fontId="7" fillId="2" borderId="0" xfId="0" applyNumberFormat="1" applyFont="1" applyFill="1" applyBorder="1" applyAlignment="1" quotePrefix="1">
      <alignment horizontal="center"/>
    </xf>
    <xf numFmtId="0" fontId="7" fillId="2" borderId="4" xfId="0" applyFont="1" applyFill="1" applyBorder="1" applyAlignment="1">
      <alignment/>
    </xf>
    <xf numFmtId="165" fontId="7" fillId="2" borderId="4" xfId="0" applyNumberFormat="1" applyFont="1" applyFill="1" applyBorder="1" applyAlignment="1">
      <alignment/>
    </xf>
    <xf numFmtId="1" fontId="0" fillId="2" borderId="0" xfId="0" applyNumberFormat="1" applyFont="1" applyFill="1" applyBorder="1" applyAlignment="1">
      <alignment horizontal="center"/>
    </xf>
  </cellXfs>
  <cellStyles count="23">
    <cellStyle name="Normal" xfId="0"/>
    <cellStyle name="Comma" xfId="15"/>
    <cellStyle name="Comma [0]" xfId="16"/>
    <cellStyle name="Comma [0]_200102CAPPROGRpttoCabinet100401App1" xfId="17"/>
    <cellStyle name="Comma [0]_Capital Report Apr 01" xfId="18"/>
    <cellStyle name="Comma [0]_Capital Report April 01 Appendices" xfId="19"/>
    <cellStyle name="Comma [0]_Capital Report Jan 01" xfId="20"/>
    <cellStyle name="Comma_200102CAPPROGRpttoCabinet100401App1" xfId="21"/>
    <cellStyle name="Comma_Capital Report Apr 01" xfId="22"/>
    <cellStyle name="Comma_Capital Report April 01 Appendices" xfId="23"/>
    <cellStyle name="Comma_Capital Report Jan 01" xfId="24"/>
    <cellStyle name="Currency" xfId="25"/>
    <cellStyle name="Currency [0]" xfId="26"/>
    <cellStyle name="Currency [0]_200102CAPPROGRpttoCabinet100401App1" xfId="27"/>
    <cellStyle name="Currency [0]_Capital Report Apr 01" xfId="28"/>
    <cellStyle name="Currency [0]_Capital Report April 01 Appendices" xfId="29"/>
    <cellStyle name="Currency [0]_Capital Report Jan 01" xfId="30"/>
    <cellStyle name="Currency_200102CAPPROGRpttoCabinet100401App1" xfId="31"/>
    <cellStyle name="Currency_Capital Report Apr 01" xfId="32"/>
    <cellStyle name="Currency_Capital Report April 01 Appendices" xfId="33"/>
    <cellStyle name="Currency_Capital Report Jan 01" xfId="34"/>
    <cellStyle name="Normal_CAMAR002" xfId="35"/>
    <cellStyle name="Percent" xfId="3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windows\TEMP\2000%20files\Capital%20Report%20Feb%2001%20appendic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ppendix 1"/>
      <sheetName val="Appendix 2"/>
      <sheetName val="Appendix 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72"/>
  <sheetViews>
    <sheetView workbookViewId="0" topLeftCell="A36">
      <selection activeCell="I29" sqref="I29"/>
    </sheetView>
  </sheetViews>
  <sheetFormatPr defaultColWidth="9.140625" defaultRowHeight="12.75"/>
  <cols>
    <col min="1" max="1" width="6.421875" style="37" customWidth="1"/>
    <col min="2" max="2" width="36.140625" style="37" customWidth="1"/>
    <col min="3" max="3" width="9.421875" style="49" customWidth="1"/>
    <col min="4" max="5" width="8.421875" style="49" hidden="1" customWidth="1"/>
    <col min="6" max="6" width="11.140625" style="49" customWidth="1"/>
    <col min="7" max="7" width="9.57421875" style="49" customWidth="1"/>
    <col min="8" max="8" width="11.140625" style="49" hidden="1" customWidth="1"/>
    <col min="9" max="9" width="9.7109375" style="49" customWidth="1"/>
    <col min="10" max="10" width="9.140625" style="37" customWidth="1"/>
    <col min="11" max="11" width="2.28125" style="37" hidden="1" customWidth="1"/>
    <col min="12" max="12" width="6.57421875" style="38" hidden="1" customWidth="1"/>
    <col min="13" max="28" width="5.7109375" style="37" customWidth="1"/>
    <col min="29" max="16384" width="5.7109375" style="1" customWidth="1"/>
  </cols>
  <sheetData>
    <row r="1" spans="1:3" ht="15.75">
      <c r="A1" s="46"/>
      <c r="B1" s="47"/>
      <c r="C1" s="48"/>
    </row>
    <row r="3" spans="2:52" ht="12.75">
      <c r="B3" s="50" t="s">
        <v>68</v>
      </c>
      <c r="C3" s="51"/>
      <c r="D3" s="51"/>
      <c r="E3" s="51"/>
      <c r="F3" s="51"/>
      <c r="G3" s="51"/>
      <c r="H3" s="51"/>
      <c r="I3" s="51"/>
      <c r="J3" s="52"/>
      <c r="K3" s="53"/>
      <c r="L3" s="54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</row>
    <row r="4" spans="2:8" ht="12.75">
      <c r="B4" s="50"/>
      <c r="C4" s="51"/>
      <c r="D4" s="51"/>
      <c r="E4" s="51"/>
      <c r="F4" s="51"/>
      <c r="G4" s="51"/>
      <c r="H4" s="51"/>
    </row>
    <row r="6" spans="2:12" ht="63.75">
      <c r="B6" s="38" t="s">
        <v>55</v>
      </c>
      <c r="C6" s="55" t="s">
        <v>147</v>
      </c>
      <c r="D6" s="55" t="s">
        <v>43</v>
      </c>
      <c r="E6" s="55" t="s">
        <v>42</v>
      </c>
      <c r="F6" s="55" t="s">
        <v>106</v>
      </c>
      <c r="G6" s="55" t="s">
        <v>0</v>
      </c>
      <c r="H6" s="55" t="s">
        <v>142</v>
      </c>
      <c r="I6" s="55" t="s">
        <v>1</v>
      </c>
      <c r="J6" s="55" t="s">
        <v>44</v>
      </c>
      <c r="L6" s="56" t="s">
        <v>49</v>
      </c>
    </row>
    <row r="7" spans="2:10" ht="12.75">
      <c r="B7" s="47"/>
      <c r="C7" s="57"/>
      <c r="D7" s="58"/>
      <c r="E7" s="58"/>
      <c r="F7" s="58"/>
      <c r="G7" s="58"/>
      <c r="H7" s="58"/>
      <c r="I7" s="59"/>
      <c r="J7" s="41"/>
    </row>
    <row r="8" ht="12.75">
      <c r="J8" s="41"/>
    </row>
    <row r="9" spans="3:11" ht="12.75">
      <c r="C9" s="58" t="s">
        <v>57</v>
      </c>
      <c r="D9" s="58" t="s">
        <v>57</v>
      </c>
      <c r="E9" s="58" t="s">
        <v>57</v>
      </c>
      <c r="F9" s="58" t="s">
        <v>57</v>
      </c>
      <c r="G9" s="58" t="s">
        <v>57</v>
      </c>
      <c r="H9" s="58" t="s">
        <v>57</v>
      </c>
      <c r="I9" s="58" t="s">
        <v>57</v>
      </c>
      <c r="J9" s="58" t="s">
        <v>58</v>
      </c>
      <c r="K9" s="58"/>
    </row>
    <row r="10" ht="12.75">
      <c r="J10" s="60"/>
    </row>
    <row r="11" spans="2:12" ht="12.75">
      <c r="B11" s="37" t="s">
        <v>19</v>
      </c>
      <c r="C11" s="49">
        <v>37.214</v>
      </c>
      <c r="D11" s="49" t="e">
        <f>#REF!/1000</f>
        <v>#REF!</v>
      </c>
      <c r="E11" s="49" t="e">
        <f>#REF!/1000</f>
        <v>#REF!</v>
      </c>
      <c r="F11" s="49">
        <v>0</v>
      </c>
      <c r="G11" s="49">
        <f>C11+F11</f>
        <v>37.214</v>
      </c>
      <c r="H11" s="49">
        <v>15.578</v>
      </c>
      <c r="I11" s="49">
        <v>18.192</v>
      </c>
      <c r="J11" s="60">
        <f>+I11/G11*100</f>
        <v>48.88482829042833</v>
      </c>
      <c r="L11" s="61">
        <f>SUM(C11:C11)-G11</f>
        <v>0</v>
      </c>
    </row>
    <row r="12" ht="12.75">
      <c r="J12" s="60"/>
    </row>
    <row r="13" spans="2:12" ht="12.75">
      <c r="B13" s="37" t="s">
        <v>20</v>
      </c>
      <c r="C13" s="49">
        <v>11.026</v>
      </c>
      <c r="D13" s="49" t="e">
        <f>#REF!/1000</f>
        <v>#REF!</v>
      </c>
      <c r="E13" s="49" t="e">
        <f>#REF!/1000</f>
        <v>#REF!</v>
      </c>
      <c r="F13" s="49">
        <v>0</v>
      </c>
      <c r="G13" s="49">
        <f>C13+F13</f>
        <v>11.026</v>
      </c>
      <c r="H13" s="49">
        <v>5.103</v>
      </c>
      <c r="I13" s="49">
        <v>6.665</v>
      </c>
      <c r="J13" s="60">
        <f>+I13/G13*100</f>
        <v>60.448031924541986</v>
      </c>
      <c r="K13" s="49"/>
      <c r="L13" s="61">
        <f>SUM(C13:C13)-G13</f>
        <v>0</v>
      </c>
    </row>
    <row r="14" ht="12.75">
      <c r="J14" s="60"/>
    </row>
    <row r="15" spans="2:12" ht="12.75">
      <c r="B15" s="37" t="s">
        <v>21</v>
      </c>
      <c r="C15" s="49">
        <v>14.173</v>
      </c>
      <c r="D15" s="49" t="e">
        <f>#REF!/1000</f>
        <v>#REF!</v>
      </c>
      <c r="E15" s="49" t="e">
        <f>#REF!/1000</f>
        <v>#REF!</v>
      </c>
      <c r="F15" s="49">
        <v>0</v>
      </c>
      <c r="G15" s="49">
        <f>C15+F15</f>
        <v>14.173</v>
      </c>
      <c r="H15" s="49">
        <v>10.589</v>
      </c>
      <c r="I15" s="49">
        <v>5.378</v>
      </c>
      <c r="J15" s="60">
        <f>+I15/G15*100</f>
        <v>37.94538912015805</v>
      </c>
      <c r="L15" s="61">
        <f>SUM(C15:C15)-G15</f>
        <v>0</v>
      </c>
    </row>
    <row r="16" ht="12.75">
      <c r="J16" s="60"/>
    </row>
    <row r="17" spans="2:12" ht="12.75">
      <c r="B17" s="37" t="s">
        <v>22</v>
      </c>
      <c r="C17" s="49">
        <v>0.258</v>
      </c>
      <c r="D17" s="49" t="e">
        <f>#REF!/1000</f>
        <v>#REF!</v>
      </c>
      <c r="E17" s="49" t="e">
        <f>#REF!/1000</f>
        <v>#REF!</v>
      </c>
      <c r="F17" s="49">
        <v>0</v>
      </c>
      <c r="G17" s="49">
        <f>C17+F17</f>
        <v>0.258</v>
      </c>
      <c r="H17" s="49">
        <v>0.114</v>
      </c>
      <c r="I17" s="49">
        <v>0.166</v>
      </c>
      <c r="J17" s="60">
        <f>+I17/G17*100</f>
        <v>64.34108527131784</v>
      </c>
      <c r="L17" s="61">
        <f>SUM(C17:C17)-G17</f>
        <v>0</v>
      </c>
    </row>
    <row r="18" ht="12.75">
      <c r="J18" s="60"/>
    </row>
    <row r="19" spans="3:10" ht="12.75">
      <c r="C19" s="62"/>
      <c r="D19" s="62"/>
      <c r="E19" s="62"/>
      <c r="F19" s="62"/>
      <c r="G19" s="62"/>
      <c r="H19" s="62"/>
      <c r="I19" s="62"/>
      <c r="J19" s="60"/>
    </row>
    <row r="20" spans="2:12" ht="12.75">
      <c r="B20" s="38" t="s">
        <v>23</v>
      </c>
      <c r="C20" s="49">
        <f aca="true" t="shared" si="0" ref="C20:H20">SUM(C11:C17)</f>
        <v>62.671</v>
      </c>
      <c r="D20" s="49" t="e">
        <f t="shared" si="0"/>
        <v>#REF!</v>
      </c>
      <c r="E20" s="49" t="e">
        <f t="shared" si="0"/>
        <v>#REF!</v>
      </c>
      <c r="F20" s="49">
        <f t="shared" si="0"/>
        <v>0</v>
      </c>
      <c r="G20" s="49">
        <f t="shared" si="0"/>
        <v>62.671</v>
      </c>
      <c r="H20" s="49">
        <f t="shared" si="0"/>
        <v>31.383999999999997</v>
      </c>
      <c r="I20" s="49">
        <f>SUM(I11:I18)</f>
        <v>30.401</v>
      </c>
      <c r="J20" s="60">
        <f>+I20/G20*100</f>
        <v>48.50887970512677</v>
      </c>
      <c r="L20" s="49">
        <f>SUM(L11:L17)</f>
        <v>0</v>
      </c>
    </row>
    <row r="21" ht="12.75">
      <c r="J21" s="60"/>
    </row>
    <row r="22" spans="2:10" ht="12.75">
      <c r="B22" s="63" t="s">
        <v>24</v>
      </c>
      <c r="J22" s="60"/>
    </row>
    <row r="23" ht="12.75">
      <c r="J23" s="60"/>
    </row>
    <row r="24" spans="2:12" ht="12.75">
      <c r="B24" s="37" t="s">
        <v>25</v>
      </c>
      <c r="C24" s="49">
        <v>0.8240000000000001</v>
      </c>
      <c r="D24" s="49" t="e">
        <f>#REF!/1000</f>
        <v>#REF!</v>
      </c>
      <c r="E24" s="49" t="e">
        <f>#REF!/1000</f>
        <v>#REF!</v>
      </c>
      <c r="F24" s="49">
        <v>0</v>
      </c>
      <c r="G24" s="49">
        <f>C24+F24</f>
        <v>0.8240000000000001</v>
      </c>
      <c r="H24" s="49">
        <v>0.527</v>
      </c>
      <c r="I24" s="49">
        <v>0.766</v>
      </c>
      <c r="J24" s="60">
        <f>+I24/G24*100</f>
        <v>92.96116504854368</v>
      </c>
      <c r="L24" s="61">
        <f>SUM(C24:C24)-G24</f>
        <v>0</v>
      </c>
    </row>
    <row r="25" ht="12.75">
      <c r="J25" s="60"/>
    </row>
    <row r="26" spans="2:12" ht="12.75">
      <c r="B26" s="37" t="s">
        <v>52</v>
      </c>
      <c r="C26" s="49">
        <v>7.042</v>
      </c>
      <c r="D26" s="49" t="e">
        <f>#REF!/1000</f>
        <v>#REF!</v>
      </c>
      <c r="E26" s="49" t="e">
        <f>#REF!/1000</f>
        <v>#REF!</v>
      </c>
      <c r="F26" s="49">
        <v>0.307</v>
      </c>
      <c r="G26" s="49">
        <f>C26+F26</f>
        <v>7.349</v>
      </c>
      <c r="H26" s="49">
        <v>1.285</v>
      </c>
      <c r="I26" s="49">
        <v>5.17</v>
      </c>
      <c r="J26" s="60">
        <f>+I26/G26*100</f>
        <v>70.34970744318954</v>
      </c>
      <c r="L26" s="61">
        <f>SUM(C26:C26)-G26</f>
        <v>-0.3070000000000004</v>
      </c>
    </row>
    <row r="27" ht="12.75">
      <c r="J27" s="60"/>
    </row>
    <row r="28" spans="2:12" ht="12.75">
      <c r="B28" s="37" t="s">
        <v>53</v>
      </c>
      <c r="C28" s="49">
        <v>13.308</v>
      </c>
      <c r="D28" s="49" t="e">
        <f>#REF!/1000</f>
        <v>#REF!</v>
      </c>
      <c r="E28" s="49" t="e">
        <f>#REF!/1000</f>
        <v>#REF!</v>
      </c>
      <c r="F28" s="49">
        <v>0</v>
      </c>
      <c r="G28" s="49">
        <f>C28+F28</f>
        <v>13.308</v>
      </c>
      <c r="H28" s="49">
        <v>7.794</v>
      </c>
      <c r="I28" s="49">
        <v>9.62</v>
      </c>
      <c r="J28" s="60">
        <f>+I28/G28*100</f>
        <v>72.2873459573189</v>
      </c>
      <c r="L28" s="61">
        <f>SUM(C28:C28)-G28</f>
        <v>0</v>
      </c>
    </row>
    <row r="29" spans="10:12" ht="12.75">
      <c r="J29" s="60"/>
      <c r="L29" s="61"/>
    </row>
    <row r="30" spans="2:12" ht="12.75">
      <c r="B30" s="37" t="s">
        <v>26</v>
      </c>
      <c r="C30" s="49">
        <v>0.0010000000000000009</v>
      </c>
      <c r="F30" s="49">
        <v>0</v>
      </c>
      <c r="G30" s="49">
        <f>C30+F30</f>
        <v>0.0010000000000000009</v>
      </c>
      <c r="H30" s="49">
        <v>0</v>
      </c>
      <c r="I30" s="49">
        <v>0.001</v>
      </c>
      <c r="J30" s="60">
        <f>+I30/G30*100</f>
        <v>99.99999999999991</v>
      </c>
      <c r="L30" s="61"/>
    </row>
    <row r="31" spans="10:12" ht="12.75">
      <c r="J31" s="60"/>
      <c r="L31" s="61"/>
    </row>
    <row r="32" spans="2:12" ht="12.75">
      <c r="B32" s="37" t="s">
        <v>102</v>
      </c>
      <c r="C32" s="49">
        <v>0.003</v>
      </c>
      <c r="F32" s="49">
        <v>0</v>
      </c>
      <c r="G32" s="49">
        <f>C32+F32</f>
        <v>0.003</v>
      </c>
      <c r="H32" s="49">
        <v>0</v>
      </c>
      <c r="I32" s="49">
        <v>0</v>
      </c>
      <c r="J32" s="60">
        <f>+I32/G32*100</f>
        <v>0</v>
      </c>
      <c r="L32" s="61"/>
    </row>
    <row r="33" spans="10:12" ht="12.75">
      <c r="J33" s="60"/>
      <c r="L33" s="61"/>
    </row>
    <row r="34" spans="2:12" ht="12.75">
      <c r="B34" s="37" t="s">
        <v>103</v>
      </c>
      <c r="C34" s="49">
        <v>0.026</v>
      </c>
      <c r="F34" s="49">
        <v>0</v>
      </c>
      <c r="G34" s="49">
        <f>C34+F34</f>
        <v>0.026</v>
      </c>
      <c r="H34" s="49">
        <v>0</v>
      </c>
      <c r="I34" s="49">
        <v>0.015</v>
      </c>
      <c r="J34" s="60">
        <f>+I34/G34*100</f>
        <v>57.6923076923077</v>
      </c>
      <c r="L34" s="61"/>
    </row>
    <row r="35" spans="10:12" ht="12.75">
      <c r="J35" s="60"/>
      <c r="L35" s="61"/>
    </row>
    <row r="36" spans="2:12" ht="12.75">
      <c r="B36" s="37" t="s">
        <v>104</v>
      </c>
      <c r="C36" s="49">
        <v>0.163</v>
      </c>
      <c r="F36" s="49">
        <v>0</v>
      </c>
      <c r="G36" s="49">
        <f>C36+F36</f>
        <v>0.163</v>
      </c>
      <c r="H36" s="49">
        <v>0</v>
      </c>
      <c r="I36" s="49">
        <v>0</v>
      </c>
      <c r="J36" s="60">
        <f>+I36/G36*100</f>
        <v>0</v>
      </c>
      <c r="L36" s="61"/>
    </row>
    <row r="37" spans="10:12" ht="12.75">
      <c r="J37" s="60"/>
      <c r="L37" s="61"/>
    </row>
    <row r="38" spans="3:10" ht="12.75">
      <c r="C38" s="62"/>
      <c r="D38" s="62"/>
      <c r="E38" s="62"/>
      <c r="F38" s="62"/>
      <c r="G38" s="62"/>
      <c r="H38" s="62"/>
      <c r="I38" s="62"/>
      <c r="J38" s="60"/>
    </row>
    <row r="39" spans="2:12" ht="12.75">
      <c r="B39" s="38" t="s">
        <v>27</v>
      </c>
      <c r="C39" s="49">
        <f>SUM(C24:C37)</f>
        <v>21.367</v>
      </c>
      <c r="D39" s="49" t="e">
        <f>SUM(D24:D29)</f>
        <v>#REF!</v>
      </c>
      <c r="E39" s="49" t="e">
        <f>SUM(E24:E29)</f>
        <v>#REF!</v>
      </c>
      <c r="F39" s="49">
        <f>SUM(F24:F37)</f>
        <v>0.307</v>
      </c>
      <c r="G39" s="49">
        <f>SUM(G24:G37)</f>
        <v>21.674000000000003</v>
      </c>
      <c r="H39" s="49">
        <f>SUM(H24:H37)</f>
        <v>9.606</v>
      </c>
      <c r="I39" s="49">
        <f>SUM(I24:I37)</f>
        <v>15.572</v>
      </c>
      <c r="J39" s="60">
        <f>+I39/G39*100</f>
        <v>71.84645197010241</v>
      </c>
      <c r="L39" s="61">
        <f>SUM(C39:C39)-G39</f>
        <v>-0.30700000000000216</v>
      </c>
    </row>
    <row r="40" spans="2:12" ht="12.75">
      <c r="B40" s="38"/>
      <c r="J40" s="60"/>
      <c r="L40" s="61"/>
    </row>
    <row r="41" ht="12.75">
      <c r="J41" s="60"/>
    </row>
    <row r="42" spans="2:12" ht="12.75">
      <c r="B42" s="38" t="s">
        <v>28</v>
      </c>
      <c r="C42" s="61">
        <f aca="true" t="shared" si="1" ref="C42:I42">SUM(C20+C39)</f>
        <v>84.038</v>
      </c>
      <c r="D42" s="61" t="e">
        <f t="shared" si="1"/>
        <v>#REF!</v>
      </c>
      <c r="E42" s="61" t="e">
        <f t="shared" si="1"/>
        <v>#REF!</v>
      </c>
      <c r="F42" s="61">
        <f t="shared" si="1"/>
        <v>0.307</v>
      </c>
      <c r="G42" s="61">
        <f t="shared" si="1"/>
        <v>84.345</v>
      </c>
      <c r="H42" s="61">
        <f>SUM(H20+H39)</f>
        <v>40.989999999999995</v>
      </c>
      <c r="I42" s="61">
        <f t="shared" si="1"/>
        <v>45.973</v>
      </c>
      <c r="J42" s="60">
        <f>+I42/G42*100</f>
        <v>54.505898393502875</v>
      </c>
      <c r="L42" s="61">
        <f>SUM(C42:C42)-G42</f>
        <v>-0.30700000000000216</v>
      </c>
    </row>
    <row r="43" ht="12.75">
      <c r="J43" s="60"/>
    </row>
    <row r="44" spans="2:10" ht="12.75">
      <c r="B44" s="37" t="s">
        <v>100</v>
      </c>
      <c r="C44" s="49">
        <v>0.053</v>
      </c>
      <c r="F44" s="49">
        <v>0</v>
      </c>
      <c r="G44" s="49">
        <f>C44+F44</f>
        <v>0.053</v>
      </c>
      <c r="H44" s="49">
        <v>0.053</v>
      </c>
      <c r="I44" s="49">
        <v>0.034</v>
      </c>
      <c r="J44" s="60">
        <f>+I44/G44*100</f>
        <v>64.15094339622642</v>
      </c>
    </row>
    <row r="45" ht="12.75">
      <c r="J45" s="60"/>
    </row>
    <row r="46" spans="2:10" ht="12.75">
      <c r="B46" s="37" t="s">
        <v>110</v>
      </c>
      <c r="C46" s="49">
        <v>0.1</v>
      </c>
      <c r="F46" s="49">
        <v>0</v>
      </c>
      <c r="G46" s="49">
        <f>C46+F46</f>
        <v>0.1</v>
      </c>
      <c r="H46" s="49">
        <v>0.1</v>
      </c>
      <c r="I46" s="49">
        <v>0.1</v>
      </c>
      <c r="J46" s="60">
        <f>+I46/G46*100</f>
        <v>100</v>
      </c>
    </row>
    <row r="47" ht="12.75">
      <c r="J47" s="60"/>
    </row>
    <row r="48" spans="2:10" ht="12.75">
      <c r="B48" s="37" t="s">
        <v>101</v>
      </c>
      <c r="C48" s="49">
        <v>0.021</v>
      </c>
      <c r="F48" s="49">
        <v>0.089</v>
      </c>
      <c r="G48" s="49">
        <f>C48+F48</f>
        <v>0.11</v>
      </c>
      <c r="H48" s="49">
        <v>0.021</v>
      </c>
      <c r="I48" s="49">
        <v>0.101</v>
      </c>
      <c r="J48" s="60">
        <f>+I48/G48*100</f>
        <v>91.81818181818183</v>
      </c>
    </row>
    <row r="49" ht="12.75">
      <c r="J49" s="60"/>
    </row>
    <row r="50" spans="2:10" ht="12.75">
      <c r="B50" s="37" t="s">
        <v>61</v>
      </c>
      <c r="C50" s="49">
        <v>0.128</v>
      </c>
      <c r="F50" s="49">
        <v>0</v>
      </c>
      <c r="G50" s="49">
        <f>C50+F50</f>
        <v>0.128</v>
      </c>
      <c r="H50" s="49">
        <v>0.022</v>
      </c>
      <c r="I50" s="49">
        <v>0.128</v>
      </c>
      <c r="J50" s="60">
        <f>+I50/G50*100</f>
        <v>100</v>
      </c>
    </row>
    <row r="51" ht="12.75">
      <c r="J51" s="60"/>
    </row>
    <row r="52" spans="2:10" ht="12.75">
      <c r="B52" s="37" t="s">
        <v>29</v>
      </c>
      <c r="C52" s="49">
        <v>0.155</v>
      </c>
      <c r="F52" s="49">
        <v>0</v>
      </c>
      <c r="G52" s="49">
        <f>C52+F52</f>
        <v>0.155</v>
      </c>
      <c r="H52" s="49">
        <v>0</v>
      </c>
      <c r="I52" s="49">
        <v>0.006</v>
      </c>
      <c r="J52" s="60">
        <f>+I52/G52*100</f>
        <v>3.870967741935484</v>
      </c>
    </row>
    <row r="53" ht="12.75">
      <c r="J53" s="60"/>
    </row>
    <row r="54" spans="3:10" ht="12.75">
      <c r="C54" s="62"/>
      <c r="D54" s="62"/>
      <c r="E54" s="62"/>
      <c r="F54" s="62"/>
      <c r="G54" s="62"/>
      <c r="H54" s="62"/>
      <c r="I54" s="62"/>
      <c r="J54" s="60"/>
    </row>
    <row r="55" spans="2:12" ht="12.75">
      <c r="B55" s="38" t="s">
        <v>30</v>
      </c>
      <c r="C55" s="61">
        <f>SUM(C42:C52)</f>
        <v>84.49499999999999</v>
      </c>
      <c r="D55" s="61" t="e">
        <f aca="true" t="shared" si="2" ref="D55:I55">SUM(D42:D53)</f>
        <v>#REF!</v>
      </c>
      <c r="E55" s="61" t="e">
        <f t="shared" si="2"/>
        <v>#REF!</v>
      </c>
      <c r="F55" s="61">
        <f t="shared" si="2"/>
        <v>0.396</v>
      </c>
      <c r="G55" s="61">
        <f t="shared" si="2"/>
        <v>84.89099999999999</v>
      </c>
      <c r="H55" s="61">
        <f t="shared" si="2"/>
        <v>41.18599999999999</v>
      </c>
      <c r="I55" s="61">
        <f t="shared" si="2"/>
        <v>46.342</v>
      </c>
      <c r="J55" s="60">
        <f>+I55/G55*100</f>
        <v>54.59000365174165</v>
      </c>
      <c r="K55" s="49"/>
      <c r="L55" s="61">
        <f>SUM(C55:C55)-G55</f>
        <v>-0.3960000000000008</v>
      </c>
    </row>
    <row r="56" spans="3:10" ht="13.5" thickBot="1">
      <c r="C56" s="64"/>
      <c r="D56" s="64"/>
      <c r="E56" s="64"/>
      <c r="F56" s="64"/>
      <c r="G56" s="64"/>
      <c r="H56" s="64"/>
      <c r="I56" s="64"/>
      <c r="J56" s="65"/>
    </row>
    <row r="57" ht="13.5" thickTop="1">
      <c r="J57" s="60"/>
    </row>
    <row r="59" spans="9:12" ht="12.75">
      <c r="I59" s="60"/>
      <c r="K59" s="38"/>
      <c r="L59" s="37"/>
    </row>
    <row r="60" spans="9:12" ht="12.75">
      <c r="I60" s="60"/>
      <c r="K60" s="38"/>
      <c r="L60" s="37"/>
    </row>
    <row r="61" spans="9:12" ht="12.75">
      <c r="I61" s="60"/>
      <c r="K61" s="38"/>
      <c r="L61" s="37"/>
    </row>
    <row r="62" spans="9:12" ht="12.75">
      <c r="I62" s="66"/>
      <c r="K62" s="38"/>
      <c r="L62" s="37"/>
    </row>
    <row r="63" spans="9:12" ht="12.75">
      <c r="I63" s="66"/>
      <c r="K63" s="38"/>
      <c r="L63" s="37"/>
    </row>
    <row r="64" spans="9:12" ht="12.75">
      <c r="I64" s="66"/>
      <c r="K64" s="38"/>
      <c r="L64" s="37"/>
    </row>
    <row r="65" spans="9:12" ht="12.75">
      <c r="I65" s="66"/>
      <c r="K65" s="38"/>
      <c r="L65" s="37"/>
    </row>
    <row r="66" spans="9:12" ht="12.75">
      <c r="I66" s="66"/>
      <c r="K66" s="38"/>
      <c r="L66" s="37"/>
    </row>
    <row r="67" spans="9:12" ht="12.75">
      <c r="I67" s="66"/>
      <c r="K67" s="38"/>
      <c r="L67" s="37"/>
    </row>
    <row r="68" spans="9:12" ht="12.75">
      <c r="I68" s="66"/>
      <c r="K68" s="38"/>
      <c r="L68" s="37"/>
    </row>
    <row r="69" spans="9:12" ht="12.75">
      <c r="I69" s="66"/>
      <c r="K69" s="38"/>
      <c r="L69" s="37"/>
    </row>
    <row r="70" ht="12.75">
      <c r="J70" s="66"/>
    </row>
    <row r="71" ht="12.75">
      <c r="J71" s="66"/>
    </row>
    <row r="72" ht="12.75">
      <c r="J72" s="66"/>
    </row>
  </sheetData>
  <printOptions horizontalCentered="1"/>
  <pageMargins left="0.03937007874015748" right="0.35433070866141736" top="0.3937007874015748" bottom="0.4724409448818898" header="0.11811023622047245" footer="0.31496062992125984"/>
  <pageSetup horizontalDpi="300" verticalDpi="300" orientation="portrait" paperSize="9" r:id="rId1"/>
  <headerFooter alignWithMargins="0">
    <oddHeader>&amp;RAPPENDIX 1
</oddHeader>
    <oddFooter>&amp;L&amp;"Times New Roman,Regular"&amp;8&amp;F,&amp;A&amp;RCorporate Services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4:I82"/>
  <sheetViews>
    <sheetView tabSelected="1" workbookViewId="0" topLeftCell="A61">
      <selection activeCell="H5" sqref="H5"/>
    </sheetView>
  </sheetViews>
  <sheetFormatPr defaultColWidth="9.140625" defaultRowHeight="12.75"/>
  <cols>
    <col min="1" max="1" width="5.421875" style="5" customWidth="1"/>
    <col min="2" max="2" width="5.8515625" style="5" customWidth="1"/>
    <col min="3" max="3" width="34.8515625" style="5" customWidth="1"/>
    <col min="4" max="4" width="10.00390625" style="5" customWidth="1"/>
    <col min="5" max="5" width="2.57421875" style="5" customWidth="1"/>
    <col min="6" max="6" width="9.140625" style="5" customWidth="1"/>
    <col min="7" max="7" width="2.7109375" style="5" customWidth="1"/>
    <col min="8" max="36" width="9.140625" style="5" customWidth="1"/>
  </cols>
  <sheetData>
    <row r="4" spans="1:9" ht="12.75">
      <c r="A4" s="37"/>
      <c r="B4" s="37"/>
      <c r="C4" s="67" t="s">
        <v>67</v>
      </c>
      <c r="D4" s="68"/>
      <c r="E4" s="68"/>
      <c r="F4" s="68"/>
      <c r="G4" s="68"/>
      <c r="H4" s="51"/>
      <c r="I4" s="69"/>
    </row>
    <row r="5" spans="1:9" ht="12.75">
      <c r="A5" s="37"/>
      <c r="B5" s="37"/>
      <c r="C5" s="67"/>
      <c r="D5" s="68"/>
      <c r="E5" s="68"/>
      <c r="F5" s="68"/>
      <c r="G5" s="68"/>
      <c r="H5" s="51"/>
      <c r="I5" s="69"/>
    </row>
    <row r="6" spans="1:9" ht="12.75">
      <c r="A6" s="37"/>
      <c r="B6" s="37"/>
      <c r="C6" s="67"/>
      <c r="D6" s="68"/>
      <c r="E6" s="68"/>
      <c r="F6" s="68"/>
      <c r="G6" s="68"/>
      <c r="H6" s="51"/>
      <c r="I6" s="69"/>
    </row>
    <row r="7" spans="1:9" ht="12.75">
      <c r="A7" s="37"/>
      <c r="B7" s="37"/>
      <c r="C7" s="67"/>
      <c r="D7" s="58" t="s">
        <v>31</v>
      </c>
      <c r="E7" s="58"/>
      <c r="F7" s="70" t="s">
        <v>107</v>
      </c>
      <c r="G7" s="70"/>
      <c r="H7" s="59" t="s">
        <v>56</v>
      </c>
      <c r="I7" s="37" t="s">
        <v>54</v>
      </c>
    </row>
    <row r="8" spans="1:9" ht="12.75">
      <c r="A8" s="37"/>
      <c r="B8" s="37"/>
      <c r="C8" s="37"/>
      <c r="D8" s="58" t="s">
        <v>146</v>
      </c>
      <c r="E8" s="58"/>
      <c r="F8" s="58" t="s">
        <v>108</v>
      </c>
      <c r="G8" s="58"/>
      <c r="H8" s="58" t="s">
        <v>31</v>
      </c>
      <c r="I8" s="71"/>
    </row>
    <row r="9" spans="1:9" ht="12.75">
      <c r="A9" s="37"/>
      <c r="B9" s="37"/>
      <c r="C9" s="37"/>
      <c r="D9" s="37"/>
      <c r="E9" s="37"/>
      <c r="F9" s="58" t="s">
        <v>41</v>
      </c>
      <c r="G9" s="58"/>
      <c r="H9" s="37"/>
      <c r="I9" s="37"/>
    </row>
    <row r="10" spans="1:9" ht="12.75">
      <c r="A10" s="37"/>
      <c r="B10" s="37"/>
      <c r="C10" s="37"/>
      <c r="D10" s="58" t="s">
        <v>57</v>
      </c>
      <c r="E10" s="58"/>
      <c r="F10" s="58" t="s">
        <v>57</v>
      </c>
      <c r="G10" s="58"/>
      <c r="H10" s="58" t="s">
        <v>57</v>
      </c>
      <c r="I10" s="57"/>
    </row>
    <row r="11" spans="1:9" ht="12.75">
      <c r="A11" s="37"/>
      <c r="B11" s="36" t="s">
        <v>32</v>
      </c>
      <c r="C11" s="37"/>
      <c r="D11" s="58"/>
      <c r="E11" s="58"/>
      <c r="F11" s="58"/>
      <c r="G11" s="58"/>
      <c r="H11" s="58"/>
      <c r="I11" s="57"/>
    </row>
    <row r="12" spans="1:9" ht="12.75">
      <c r="A12" s="37"/>
      <c r="B12" s="37"/>
      <c r="C12" s="37"/>
      <c r="D12" s="58"/>
      <c r="E12" s="58"/>
      <c r="F12" s="58"/>
      <c r="G12" s="58"/>
      <c r="H12" s="58"/>
      <c r="I12" s="57"/>
    </row>
    <row r="13" spans="1:9" ht="12.75">
      <c r="A13" s="37"/>
      <c r="B13" s="37" t="s">
        <v>33</v>
      </c>
      <c r="C13" s="37"/>
      <c r="D13" s="49">
        <v>2.82</v>
      </c>
      <c r="E13" s="49"/>
      <c r="F13" s="49">
        <v>0</v>
      </c>
      <c r="G13" s="49"/>
      <c r="H13" s="48">
        <f aca="true" t="shared" si="0" ref="H13:H18">SUM(D13:F13)</f>
        <v>2.82</v>
      </c>
      <c r="I13" s="48"/>
    </row>
    <row r="14" spans="1:9" ht="12.75">
      <c r="A14" s="37"/>
      <c r="B14" s="37" t="s">
        <v>34</v>
      </c>
      <c r="C14" s="37"/>
      <c r="D14" s="49">
        <v>-5.152</v>
      </c>
      <c r="E14" s="49"/>
      <c r="F14" s="49">
        <v>0</v>
      </c>
      <c r="G14" s="49"/>
      <c r="H14" s="48">
        <f t="shared" si="0"/>
        <v>-5.152</v>
      </c>
      <c r="I14" s="48"/>
    </row>
    <row r="15" spans="1:9" ht="12.75">
      <c r="A15" s="37"/>
      <c r="B15" s="37" t="s">
        <v>50</v>
      </c>
      <c r="C15" s="37"/>
      <c r="D15" s="49">
        <v>4.253</v>
      </c>
      <c r="E15" s="49"/>
      <c r="F15" s="49">
        <v>0.254</v>
      </c>
      <c r="G15" s="49"/>
      <c r="H15" s="48">
        <f t="shared" si="0"/>
        <v>4.507</v>
      </c>
      <c r="I15" s="48"/>
    </row>
    <row r="16" spans="1:9" ht="12.75">
      <c r="A16" s="37"/>
      <c r="B16" s="37" t="s">
        <v>59</v>
      </c>
      <c r="C16" s="37"/>
      <c r="D16" s="49">
        <v>0</v>
      </c>
      <c r="E16" s="49"/>
      <c r="F16" s="49">
        <v>0</v>
      </c>
      <c r="G16" s="49"/>
      <c r="H16" s="48">
        <f t="shared" si="0"/>
        <v>0</v>
      </c>
      <c r="I16" s="48"/>
    </row>
    <row r="17" spans="1:9" ht="12.75">
      <c r="A17" s="37"/>
      <c r="B17" s="37" t="s">
        <v>48</v>
      </c>
      <c r="C17" s="37" t="s">
        <v>47</v>
      </c>
      <c r="D17" s="49">
        <v>13.715</v>
      </c>
      <c r="E17" s="49"/>
      <c r="F17" s="49">
        <v>0</v>
      </c>
      <c r="G17" s="49"/>
      <c r="H17" s="48">
        <f t="shared" si="0"/>
        <v>13.715</v>
      </c>
      <c r="I17" s="48"/>
    </row>
    <row r="18" spans="1:9" ht="12.75">
      <c r="A18" s="37"/>
      <c r="B18" s="37"/>
      <c r="C18" s="37" t="s">
        <v>109</v>
      </c>
      <c r="D18" s="49">
        <v>0.219</v>
      </c>
      <c r="E18" s="49"/>
      <c r="F18" s="49">
        <v>0</v>
      </c>
      <c r="G18" s="49"/>
      <c r="H18" s="48">
        <f t="shared" si="0"/>
        <v>0.219</v>
      </c>
      <c r="I18" s="48"/>
    </row>
    <row r="19" spans="1:9" ht="12.75">
      <c r="A19" s="37"/>
      <c r="B19" s="37"/>
      <c r="C19" s="37"/>
      <c r="D19" s="72"/>
      <c r="E19" s="72"/>
      <c r="F19" s="72"/>
      <c r="G19" s="72"/>
      <c r="H19" s="72"/>
      <c r="I19" s="48"/>
    </row>
    <row r="20" spans="1:9" ht="12.75">
      <c r="A20" s="37"/>
      <c r="B20" s="38" t="s">
        <v>32</v>
      </c>
      <c r="C20" s="37"/>
      <c r="D20" s="49">
        <f>SUM(D13:D18)</f>
        <v>15.854999999999999</v>
      </c>
      <c r="E20" s="49"/>
      <c r="F20" s="49">
        <f>SUM(F13:F18)</f>
        <v>0.254</v>
      </c>
      <c r="G20" s="49"/>
      <c r="H20" s="49">
        <f>SUM(H13:H18)</f>
        <v>16.108999999999998</v>
      </c>
      <c r="I20" s="48"/>
    </row>
    <row r="21" spans="1:9" ht="12.75">
      <c r="A21" s="37"/>
      <c r="B21" s="37"/>
      <c r="C21" s="37"/>
      <c r="D21" s="49"/>
      <c r="E21" s="49"/>
      <c r="F21" s="49"/>
      <c r="G21" s="49"/>
      <c r="H21" s="49"/>
      <c r="I21" s="48"/>
    </row>
    <row r="22" spans="1:9" ht="12.75">
      <c r="A22" s="37"/>
      <c r="B22" s="36" t="s">
        <v>35</v>
      </c>
      <c r="C22" s="37"/>
      <c r="D22" s="49"/>
      <c r="E22" s="49"/>
      <c r="F22" s="49"/>
      <c r="G22" s="49"/>
      <c r="H22" s="49"/>
      <c r="I22" s="48"/>
    </row>
    <row r="23" spans="1:9" ht="12.75">
      <c r="A23" s="37"/>
      <c r="B23" s="37"/>
      <c r="C23" s="37"/>
      <c r="D23" s="49"/>
      <c r="E23" s="49"/>
      <c r="F23" s="49"/>
      <c r="G23" s="49"/>
      <c r="H23" s="49"/>
      <c r="I23" s="48"/>
    </row>
    <row r="24" spans="1:9" ht="12.75">
      <c r="A24" s="37"/>
      <c r="B24" s="37" t="s">
        <v>62</v>
      </c>
      <c r="C24" s="37"/>
      <c r="D24" s="48">
        <v>16.896</v>
      </c>
      <c r="E24" s="48"/>
      <c r="F24" s="49">
        <v>0</v>
      </c>
      <c r="G24" s="49"/>
      <c r="H24" s="48">
        <f aca="true" t="shared" si="1" ref="H24:H52">SUM(D24:F24)</f>
        <v>16.896</v>
      </c>
      <c r="I24" s="48"/>
    </row>
    <row r="25" spans="1:9" ht="12.75">
      <c r="A25" s="37"/>
      <c r="B25" s="37" t="s">
        <v>45</v>
      </c>
      <c r="C25" s="37"/>
      <c r="D25" s="48">
        <v>4.7</v>
      </c>
      <c r="E25" s="48"/>
      <c r="F25" s="49">
        <v>0</v>
      </c>
      <c r="G25" s="49"/>
      <c r="H25" s="48">
        <f t="shared" si="1"/>
        <v>4.7</v>
      </c>
      <c r="I25" s="48"/>
    </row>
    <row r="26" spans="1:9" ht="12.75">
      <c r="A26" s="37"/>
      <c r="B26" s="37" t="s">
        <v>64</v>
      </c>
      <c r="C26" s="37"/>
      <c r="D26" s="48">
        <v>0.08</v>
      </c>
      <c r="E26" s="48"/>
      <c r="F26" s="49">
        <v>0</v>
      </c>
      <c r="G26" s="49"/>
      <c r="H26" s="48">
        <f t="shared" si="1"/>
        <v>0.08</v>
      </c>
      <c r="I26" s="48"/>
    </row>
    <row r="27" spans="1:9" ht="12.75">
      <c r="A27" s="37"/>
      <c r="B27" s="37" t="s">
        <v>122</v>
      </c>
      <c r="C27" s="37"/>
      <c r="D27" s="48">
        <v>3.851</v>
      </c>
      <c r="E27" s="37"/>
      <c r="F27" s="49">
        <v>0</v>
      </c>
      <c r="G27" s="37"/>
      <c r="H27" s="48">
        <f t="shared" si="1"/>
        <v>3.851</v>
      </c>
      <c r="I27" s="48"/>
    </row>
    <row r="28" spans="1:9" ht="12.75">
      <c r="A28" s="37"/>
      <c r="B28" s="37" t="s">
        <v>80</v>
      </c>
      <c r="C28" s="37"/>
      <c r="D28" s="48">
        <v>0.013</v>
      </c>
      <c r="E28" s="48"/>
      <c r="F28" s="49">
        <v>0</v>
      </c>
      <c r="G28" s="49"/>
      <c r="H28" s="48">
        <f t="shared" si="1"/>
        <v>0.013</v>
      </c>
      <c r="I28" s="48"/>
    </row>
    <row r="29" spans="1:9" ht="12.75">
      <c r="A29" s="37"/>
      <c r="B29" s="37" t="s">
        <v>63</v>
      </c>
      <c r="C29" s="37"/>
      <c r="D29" s="48">
        <v>1.092</v>
      </c>
      <c r="E29" s="48"/>
      <c r="F29" s="49">
        <v>0</v>
      </c>
      <c r="G29" s="49"/>
      <c r="H29" s="48">
        <f t="shared" si="1"/>
        <v>1.092</v>
      </c>
      <c r="I29" s="48"/>
    </row>
    <row r="30" spans="1:9" ht="12.75">
      <c r="A30" s="37"/>
      <c r="B30" s="37" t="s">
        <v>74</v>
      </c>
      <c r="C30" s="37"/>
      <c r="D30" s="48">
        <v>0.178</v>
      </c>
      <c r="E30" s="48"/>
      <c r="F30" s="49">
        <v>0</v>
      </c>
      <c r="G30" s="49"/>
      <c r="H30" s="48">
        <f t="shared" si="1"/>
        <v>0.178</v>
      </c>
      <c r="I30" s="48"/>
    </row>
    <row r="31" spans="1:9" ht="12.75">
      <c r="A31" s="37"/>
      <c r="B31" s="37" t="s">
        <v>119</v>
      </c>
      <c r="C31" s="37"/>
      <c r="D31" s="48">
        <v>0.6339999999999999</v>
      </c>
      <c r="E31" s="48"/>
      <c r="F31" s="49">
        <v>0</v>
      </c>
      <c r="G31" s="49"/>
      <c r="H31" s="48">
        <f t="shared" si="1"/>
        <v>0.6339999999999999</v>
      </c>
      <c r="I31" s="48"/>
    </row>
    <row r="32" spans="1:9" ht="12.75">
      <c r="A32" s="37"/>
      <c r="B32" s="37" t="s">
        <v>120</v>
      </c>
      <c r="C32" s="37"/>
      <c r="D32" s="48">
        <v>0.064</v>
      </c>
      <c r="E32" s="48"/>
      <c r="F32" s="49">
        <v>0</v>
      </c>
      <c r="G32" s="49"/>
      <c r="H32" s="48">
        <f t="shared" si="1"/>
        <v>0.064</v>
      </c>
      <c r="I32" s="48"/>
    </row>
    <row r="33" spans="1:9" ht="12.75">
      <c r="A33" s="37"/>
      <c r="B33" s="37" t="s">
        <v>121</v>
      </c>
      <c r="C33" s="37"/>
      <c r="D33" s="48">
        <v>0.503</v>
      </c>
      <c r="E33" s="48"/>
      <c r="F33" s="49">
        <v>0</v>
      </c>
      <c r="G33" s="49"/>
      <c r="H33" s="48">
        <f t="shared" si="1"/>
        <v>0.503</v>
      </c>
      <c r="I33" s="48"/>
    </row>
    <row r="34" spans="1:9" ht="12.75">
      <c r="A34" s="37"/>
      <c r="B34" s="37" t="s">
        <v>141</v>
      </c>
      <c r="C34" s="37"/>
      <c r="D34" s="48">
        <v>0.046</v>
      </c>
      <c r="E34" s="48"/>
      <c r="F34" s="49">
        <v>0</v>
      </c>
      <c r="G34" s="49"/>
      <c r="H34" s="48">
        <f t="shared" si="1"/>
        <v>0.046</v>
      </c>
      <c r="I34" s="48"/>
    </row>
    <row r="35" spans="1:9" ht="12.75">
      <c r="A35" s="37"/>
      <c r="B35" s="37" t="s">
        <v>36</v>
      </c>
      <c r="C35" s="37"/>
      <c r="D35" s="48">
        <v>0.037</v>
      </c>
      <c r="E35" s="48"/>
      <c r="F35" s="49">
        <v>0</v>
      </c>
      <c r="G35" s="49"/>
      <c r="H35" s="48">
        <f t="shared" si="1"/>
        <v>0.037</v>
      </c>
      <c r="I35" s="48"/>
    </row>
    <row r="36" spans="1:9" ht="12.75">
      <c r="A36" s="37"/>
      <c r="B36" s="37" t="s">
        <v>81</v>
      </c>
      <c r="C36" s="37"/>
      <c r="D36" s="48">
        <v>0.018</v>
      </c>
      <c r="E36" s="48"/>
      <c r="F36" s="49">
        <v>0</v>
      </c>
      <c r="G36" s="49"/>
      <c r="H36" s="48">
        <f t="shared" si="1"/>
        <v>0.018</v>
      </c>
      <c r="I36" s="48"/>
    </row>
    <row r="37" spans="1:9" ht="12.75">
      <c r="A37" s="37"/>
      <c r="B37" s="37" t="s">
        <v>114</v>
      </c>
      <c r="C37" s="37"/>
      <c r="D37" s="48">
        <v>3.348</v>
      </c>
      <c r="E37" s="37"/>
      <c r="F37" s="49">
        <v>0.273</v>
      </c>
      <c r="G37" s="37"/>
      <c r="H37" s="48">
        <f t="shared" si="1"/>
        <v>3.621</v>
      </c>
      <c r="I37" s="48"/>
    </row>
    <row r="38" spans="1:9" ht="12.75">
      <c r="A38" s="37"/>
      <c r="B38" s="37" t="s">
        <v>82</v>
      </c>
      <c r="C38" s="37"/>
      <c r="D38" s="48">
        <v>0.382</v>
      </c>
      <c r="E38" s="48"/>
      <c r="F38" s="49">
        <v>0</v>
      </c>
      <c r="G38" s="49"/>
      <c r="H38" s="48">
        <f>SUM(D38:F38)</f>
        <v>0.382</v>
      </c>
      <c r="I38" s="48"/>
    </row>
    <row r="39" spans="1:9" ht="12.75">
      <c r="A39" s="37"/>
      <c r="B39" s="37" t="s">
        <v>92</v>
      </c>
      <c r="C39" s="37"/>
      <c r="D39" s="48">
        <v>0.088</v>
      </c>
      <c r="E39" s="48"/>
      <c r="F39" s="49">
        <v>0</v>
      </c>
      <c r="G39" s="49"/>
      <c r="H39" s="48">
        <f t="shared" si="1"/>
        <v>0.088</v>
      </c>
      <c r="I39" s="48"/>
    </row>
    <row r="40" spans="1:9" ht="12.75">
      <c r="A40" s="37"/>
      <c r="B40" s="37" t="s">
        <v>93</v>
      </c>
      <c r="C40" s="37"/>
      <c r="D40" s="48">
        <v>0.017</v>
      </c>
      <c r="E40" s="48"/>
      <c r="F40" s="49">
        <v>0</v>
      </c>
      <c r="G40" s="49"/>
      <c r="H40" s="48">
        <f t="shared" si="1"/>
        <v>0.017</v>
      </c>
      <c r="I40" s="48"/>
    </row>
    <row r="41" spans="1:9" ht="12.75">
      <c r="A41" s="37"/>
      <c r="B41" s="37" t="s">
        <v>94</v>
      </c>
      <c r="C41" s="37"/>
      <c r="D41" s="48">
        <v>0.834</v>
      </c>
      <c r="E41" s="48"/>
      <c r="F41" s="49">
        <v>0</v>
      </c>
      <c r="G41" s="49"/>
      <c r="H41" s="48">
        <f t="shared" si="1"/>
        <v>0.834</v>
      </c>
      <c r="I41" s="48"/>
    </row>
    <row r="42" spans="1:9" ht="12.75">
      <c r="A42" s="37"/>
      <c r="B42" s="37" t="s">
        <v>98</v>
      </c>
      <c r="C42" s="37"/>
      <c r="D42" s="48">
        <v>0.458</v>
      </c>
      <c r="E42" s="48"/>
      <c r="F42" s="49">
        <v>0</v>
      </c>
      <c r="G42" s="49"/>
      <c r="H42" s="48">
        <f t="shared" si="1"/>
        <v>0.458</v>
      </c>
      <c r="I42" s="48"/>
    </row>
    <row r="43" spans="1:9" ht="12.75">
      <c r="A43" s="37"/>
      <c r="B43" s="37" t="s">
        <v>99</v>
      </c>
      <c r="C43" s="37"/>
      <c r="D43" s="48">
        <v>0.531</v>
      </c>
      <c r="E43" s="48"/>
      <c r="F43" s="49">
        <v>0</v>
      </c>
      <c r="G43" s="49"/>
      <c r="H43" s="48">
        <f t="shared" si="1"/>
        <v>0.531</v>
      </c>
      <c r="I43" s="48"/>
    </row>
    <row r="44" spans="1:9" ht="12.75">
      <c r="A44" s="37"/>
      <c r="B44" s="37" t="s">
        <v>86</v>
      </c>
      <c r="C44" s="37"/>
      <c r="D44" s="48">
        <v>0.644</v>
      </c>
      <c r="E44" s="48"/>
      <c r="F44" s="49">
        <v>0.034</v>
      </c>
      <c r="G44" s="49"/>
      <c r="H44" s="48">
        <f t="shared" si="1"/>
        <v>0.678</v>
      </c>
      <c r="I44" s="48"/>
    </row>
    <row r="45" spans="1:9" ht="12.75">
      <c r="A45" s="37"/>
      <c r="B45" s="37" t="s">
        <v>87</v>
      </c>
      <c r="C45" s="37"/>
      <c r="D45" s="48">
        <v>0.021</v>
      </c>
      <c r="E45" s="48"/>
      <c r="F45" s="49">
        <v>0.089</v>
      </c>
      <c r="G45" s="49"/>
      <c r="H45" s="48">
        <f t="shared" si="1"/>
        <v>0.11</v>
      </c>
      <c r="I45" s="48"/>
    </row>
    <row r="46" spans="1:9" ht="12.75">
      <c r="A46" s="37"/>
      <c r="B46" s="37" t="s">
        <v>88</v>
      </c>
      <c r="C46" s="37"/>
      <c r="D46" s="48">
        <v>0.128</v>
      </c>
      <c r="E46" s="48"/>
      <c r="F46" s="49">
        <v>0</v>
      </c>
      <c r="G46" s="49"/>
      <c r="H46" s="48">
        <f t="shared" si="1"/>
        <v>0.128</v>
      </c>
      <c r="I46" s="48"/>
    </row>
    <row r="47" spans="1:9" ht="12.75">
      <c r="A47" s="37"/>
      <c r="B47" s="37" t="s">
        <v>51</v>
      </c>
      <c r="C47" s="37"/>
      <c r="D47" s="48">
        <v>1.393</v>
      </c>
      <c r="E47" s="48"/>
      <c r="F47" s="49">
        <v>0</v>
      </c>
      <c r="G47" s="49"/>
      <c r="H47" s="48">
        <f t="shared" si="1"/>
        <v>1.393</v>
      </c>
      <c r="I47" s="48"/>
    </row>
    <row r="48" spans="1:9" ht="12.75">
      <c r="A48" s="37"/>
      <c r="B48" s="37" t="s">
        <v>65</v>
      </c>
      <c r="C48" s="37"/>
      <c r="D48" s="48">
        <v>0.1</v>
      </c>
      <c r="E48" s="48"/>
      <c r="F48" s="49">
        <v>0</v>
      </c>
      <c r="G48" s="49"/>
      <c r="H48" s="48">
        <f t="shared" si="1"/>
        <v>0.1</v>
      </c>
      <c r="I48" s="48"/>
    </row>
    <row r="49" spans="1:9" ht="12.75">
      <c r="A49" s="37"/>
      <c r="B49" s="37" t="s">
        <v>83</v>
      </c>
      <c r="C49" s="37"/>
      <c r="D49" s="48">
        <v>0.009</v>
      </c>
      <c r="E49" s="48"/>
      <c r="F49" s="49">
        <v>0</v>
      </c>
      <c r="G49" s="49"/>
      <c r="H49" s="48">
        <f t="shared" si="1"/>
        <v>0.009</v>
      </c>
      <c r="I49" s="48"/>
    </row>
    <row r="50" spans="1:9" ht="12.75">
      <c r="A50" s="37"/>
      <c r="B50" s="37" t="s">
        <v>84</v>
      </c>
      <c r="C50" s="37"/>
      <c r="D50" s="48">
        <v>0.1</v>
      </c>
      <c r="E50" s="48"/>
      <c r="F50" s="49">
        <v>0</v>
      </c>
      <c r="G50" s="49"/>
      <c r="H50" s="48">
        <f t="shared" si="1"/>
        <v>0.1</v>
      </c>
      <c r="I50" s="48"/>
    </row>
    <row r="51" spans="1:9" ht="12.75">
      <c r="A51" s="37"/>
      <c r="B51" s="37" t="s">
        <v>85</v>
      </c>
      <c r="C51" s="37"/>
      <c r="D51" s="48">
        <v>0.01</v>
      </c>
      <c r="E51" s="48"/>
      <c r="F51" s="49">
        <v>0</v>
      </c>
      <c r="G51" s="49"/>
      <c r="H51" s="48">
        <f t="shared" si="1"/>
        <v>0.01</v>
      </c>
      <c r="I51" s="48"/>
    </row>
    <row r="52" spans="1:9" ht="12.75">
      <c r="A52" s="37"/>
      <c r="B52" s="37" t="s">
        <v>97</v>
      </c>
      <c r="C52" s="37"/>
      <c r="D52" s="48">
        <v>0.05</v>
      </c>
      <c r="E52" s="48"/>
      <c r="F52" s="49">
        <v>0</v>
      </c>
      <c r="G52" s="49"/>
      <c r="H52" s="48">
        <f t="shared" si="1"/>
        <v>0.05</v>
      </c>
      <c r="I52" s="48"/>
    </row>
    <row r="53" spans="1:9" ht="12.75">
      <c r="A53" s="37"/>
      <c r="B53" s="37"/>
      <c r="C53" s="37"/>
      <c r="D53" s="48"/>
      <c r="E53" s="48"/>
      <c r="F53" s="48"/>
      <c r="G53" s="48"/>
      <c r="H53" s="48"/>
      <c r="I53" s="48"/>
    </row>
    <row r="54" spans="1:9" ht="12.75">
      <c r="A54" s="37"/>
      <c r="B54" s="38" t="s">
        <v>35</v>
      </c>
      <c r="C54" s="37"/>
      <c r="D54" s="62">
        <f>SUM(D24:D52)-SUM(D38:D41)</f>
        <v>34.903999999999996</v>
      </c>
      <c r="E54" s="62"/>
      <c r="F54" s="62">
        <f>SUM(F24:F52)-SUM(F38:F41)</f>
        <v>0.396</v>
      </c>
      <c r="G54" s="62"/>
      <c r="H54" s="62">
        <f>SUM(H24:H52)-SUM(H38:H41)</f>
        <v>35.3</v>
      </c>
      <c r="I54" s="48"/>
    </row>
    <row r="55" spans="1:9" ht="12.75">
      <c r="A55" s="37"/>
      <c r="B55" s="37"/>
      <c r="C55" s="37"/>
      <c r="D55" s="49"/>
      <c r="E55" s="49"/>
      <c r="F55" s="49"/>
      <c r="G55" s="49"/>
      <c r="H55" s="49"/>
      <c r="I55" s="48"/>
    </row>
    <row r="56" spans="1:9" ht="12.75">
      <c r="A56" s="37"/>
      <c r="B56" s="36" t="s">
        <v>37</v>
      </c>
      <c r="C56" s="37"/>
      <c r="D56" s="49"/>
      <c r="E56" s="49"/>
      <c r="F56" s="49"/>
      <c r="G56" s="49"/>
      <c r="H56" s="49"/>
      <c r="I56" s="48"/>
    </row>
    <row r="57" spans="1:9" ht="12.75">
      <c r="A57" s="37"/>
      <c r="B57" s="37"/>
      <c r="C57" s="37"/>
      <c r="D57" s="49"/>
      <c r="E57" s="49"/>
      <c r="F57" s="49"/>
      <c r="G57" s="49"/>
      <c r="H57" s="49"/>
      <c r="I57" s="48"/>
    </row>
    <row r="58" spans="1:9" ht="12.75">
      <c r="A58" s="37"/>
      <c r="B58" s="37" t="s">
        <v>145</v>
      </c>
      <c r="C58" s="37"/>
      <c r="D58" s="48">
        <v>21.681</v>
      </c>
      <c r="E58" s="48"/>
      <c r="F58" s="49">
        <v>-0.212</v>
      </c>
      <c r="G58" s="49"/>
      <c r="H58" s="48">
        <f>SUM(D58:F58)</f>
        <v>21.469</v>
      </c>
      <c r="I58" s="48"/>
    </row>
    <row r="59" spans="1:9" ht="12.75">
      <c r="A59" s="37"/>
      <c r="B59" s="37"/>
      <c r="C59" s="37"/>
      <c r="D59" s="73"/>
      <c r="E59" s="73"/>
      <c r="F59" s="48"/>
      <c r="G59" s="73"/>
      <c r="H59" s="73"/>
      <c r="I59" s="48"/>
    </row>
    <row r="60" spans="1:9" ht="12.75">
      <c r="A60" s="37"/>
      <c r="B60" s="38" t="s">
        <v>37</v>
      </c>
      <c r="C60" s="37"/>
      <c r="D60" s="62">
        <f>SUM(D58:D58)</f>
        <v>21.681</v>
      </c>
      <c r="E60" s="49"/>
      <c r="F60" s="62">
        <f>SUM(F58:F58)</f>
        <v>-0.212</v>
      </c>
      <c r="G60" s="49"/>
      <c r="H60" s="49">
        <f>SUM(H58:H58)</f>
        <v>21.469</v>
      </c>
      <c r="I60" s="48"/>
    </row>
    <row r="61" spans="1:9" ht="12.75">
      <c r="A61" s="37"/>
      <c r="B61" s="37"/>
      <c r="C61" s="37"/>
      <c r="D61" s="49"/>
      <c r="E61" s="49"/>
      <c r="F61" s="49"/>
      <c r="G61" s="49"/>
      <c r="H61" s="49"/>
      <c r="I61" s="48"/>
    </row>
    <row r="62" spans="1:9" ht="12.75">
      <c r="A62" s="37"/>
      <c r="B62" s="36" t="s">
        <v>38</v>
      </c>
      <c r="C62" s="37"/>
      <c r="D62" s="49"/>
      <c r="E62" s="49"/>
      <c r="F62" s="49"/>
      <c r="G62" s="49"/>
      <c r="H62" s="49"/>
      <c r="I62" s="48"/>
    </row>
    <row r="63" spans="1:9" ht="12.75">
      <c r="A63" s="37"/>
      <c r="B63" s="37"/>
      <c r="C63" s="37"/>
      <c r="D63" s="49"/>
      <c r="E63" s="49"/>
      <c r="F63" s="49"/>
      <c r="G63" s="49"/>
      <c r="H63" s="49"/>
      <c r="I63" s="48"/>
    </row>
    <row r="64" spans="1:9" ht="12.75">
      <c r="A64" s="37"/>
      <c r="B64" s="37" t="s">
        <v>135</v>
      </c>
      <c r="C64" s="37"/>
      <c r="D64" s="49">
        <v>0.5</v>
      </c>
      <c r="E64" s="49"/>
      <c r="F64" s="49">
        <v>0</v>
      </c>
      <c r="G64" s="49"/>
      <c r="H64" s="48">
        <f aca="true" t="shared" si="2" ref="H64:H75">SUM(D64:F64)</f>
        <v>0.5</v>
      </c>
      <c r="I64" s="48"/>
    </row>
    <row r="65" spans="1:9" ht="12.75">
      <c r="A65" s="37"/>
      <c r="B65" s="37" t="s">
        <v>46</v>
      </c>
      <c r="C65" s="37"/>
      <c r="D65" s="49">
        <v>0.527</v>
      </c>
      <c r="E65" s="49"/>
      <c r="F65" s="49">
        <v>0</v>
      </c>
      <c r="G65" s="49"/>
      <c r="H65" s="48">
        <f t="shared" si="2"/>
        <v>0.527</v>
      </c>
      <c r="I65" s="48"/>
    </row>
    <row r="66" spans="1:9" ht="12.75">
      <c r="A66" s="37"/>
      <c r="B66" s="37" t="s">
        <v>134</v>
      </c>
      <c r="C66" s="37"/>
      <c r="D66" s="49">
        <v>8.871</v>
      </c>
      <c r="E66" s="49"/>
      <c r="F66" s="49">
        <v>0</v>
      </c>
      <c r="G66" s="49"/>
      <c r="H66" s="48">
        <f t="shared" si="2"/>
        <v>8.871</v>
      </c>
      <c r="I66" s="48"/>
    </row>
    <row r="67" spans="1:9" ht="12.75">
      <c r="A67" s="37"/>
      <c r="B67" s="37" t="s">
        <v>60</v>
      </c>
      <c r="C67" s="37"/>
      <c r="D67" s="49">
        <v>0.035</v>
      </c>
      <c r="E67" s="49"/>
      <c r="F67" s="49">
        <v>0</v>
      </c>
      <c r="G67" s="49"/>
      <c r="H67" s="48">
        <f t="shared" si="2"/>
        <v>0.035</v>
      </c>
      <c r="I67" s="48"/>
    </row>
    <row r="68" spans="1:9" ht="12.75">
      <c r="A68" s="37"/>
      <c r="B68" s="37" t="s">
        <v>66</v>
      </c>
      <c r="C68" s="37"/>
      <c r="D68" s="49">
        <v>0.445</v>
      </c>
      <c r="E68" s="49"/>
      <c r="F68" s="49">
        <v>0</v>
      </c>
      <c r="G68" s="49"/>
      <c r="H68" s="48">
        <f t="shared" si="2"/>
        <v>0.445</v>
      </c>
      <c r="I68" s="48"/>
    </row>
    <row r="69" spans="1:9" ht="12.75">
      <c r="A69" s="37"/>
      <c r="B69" s="37" t="s">
        <v>39</v>
      </c>
      <c r="C69" s="37"/>
      <c r="D69" s="49">
        <v>1.02</v>
      </c>
      <c r="E69" s="49"/>
      <c r="F69" s="49">
        <v>0</v>
      </c>
      <c r="G69" s="49"/>
      <c r="H69" s="48">
        <f t="shared" si="2"/>
        <v>1.02</v>
      </c>
      <c r="I69" s="48"/>
    </row>
    <row r="70" spans="1:9" ht="12.75">
      <c r="A70" s="37"/>
      <c r="B70" s="37" t="s">
        <v>95</v>
      </c>
      <c r="C70" s="37"/>
      <c r="D70" s="49">
        <v>0.4</v>
      </c>
      <c r="E70" s="49"/>
      <c r="F70" s="49">
        <v>0</v>
      </c>
      <c r="G70" s="49"/>
      <c r="H70" s="48">
        <f t="shared" si="2"/>
        <v>0.4</v>
      </c>
      <c r="I70" s="48"/>
    </row>
    <row r="71" spans="1:9" ht="12.75">
      <c r="A71" s="37"/>
      <c r="B71" s="37" t="s">
        <v>96</v>
      </c>
      <c r="C71" s="37"/>
      <c r="D71" s="49">
        <v>0.016</v>
      </c>
      <c r="E71" s="49"/>
      <c r="F71" s="49">
        <v>0</v>
      </c>
      <c r="G71" s="49"/>
      <c r="H71" s="48">
        <f t="shared" si="2"/>
        <v>0.016</v>
      </c>
      <c r="I71" s="48"/>
    </row>
    <row r="72" spans="1:9" ht="12.75">
      <c r="A72" s="37"/>
      <c r="B72" s="37" t="s">
        <v>89</v>
      </c>
      <c r="C72" s="37"/>
      <c r="D72" s="49">
        <v>0.192</v>
      </c>
      <c r="E72" s="49"/>
      <c r="F72" s="49">
        <v>0</v>
      </c>
      <c r="G72" s="49"/>
      <c r="H72" s="48">
        <f t="shared" si="2"/>
        <v>0.192</v>
      </c>
      <c r="I72" s="48"/>
    </row>
    <row r="73" spans="1:9" ht="12.75">
      <c r="A73" s="37"/>
      <c r="B73" s="37" t="s">
        <v>90</v>
      </c>
      <c r="C73" s="37"/>
      <c r="D73" s="49">
        <v>0.026</v>
      </c>
      <c r="E73" s="49"/>
      <c r="F73" s="49">
        <v>0</v>
      </c>
      <c r="G73" s="49"/>
      <c r="H73" s="48">
        <f t="shared" si="2"/>
        <v>0.026</v>
      </c>
      <c r="I73" s="48"/>
    </row>
    <row r="74" spans="1:9" ht="12.75">
      <c r="A74" s="37"/>
      <c r="B74" s="37" t="s">
        <v>91</v>
      </c>
      <c r="C74" s="37"/>
      <c r="D74" s="49">
        <v>0.009</v>
      </c>
      <c r="E74" s="49"/>
      <c r="F74" s="49">
        <v>0</v>
      </c>
      <c r="G74" s="49"/>
      <c r="H74" s="48">
        <f t="shared" si="2"/>
        <v>0.009</v>
      </c>
      <c r="I74" s="48"/>
    </row>
    <row r="75" spans="1:9" ht="12.75">
      <c r="A75" s="37"/>
      <c r="B75" s="37" t="s">
        <v>105</v>
      </c>
      <c r="C75" s="37"/>
      <c r="D75" s="49">
        <v>0.02</v>
      </c>
      <c r="E75" s="49"/>
      <c r="F75" s="49">
        <v>0</v>
      </c>
      <c r="G75" s="49"/>
      <c r="H75" s="48">
        <f t="shared" si="2"/>
        <v>0.02</v>
      </c>
      <c r="I75" s="48"/>
    </row>
    <row r="76" spans="1:9" ht="12.75">
      <c r="A76" s="37"/>
      <c r="B76" s="37"/>
      <c r="C76" s="37"/>
      <c r="D76" s="48"/>
      <c r="E76" s="48"/>
      <c r="F76" s="48"/>
      <c r="G76" s="48"/>
      <c r="H76" s="48"/>
      <c r="I76" s="48"/>
    </row>
    <row r="77" spans="1:9" ht="12.75">
      <c r="A77" s="37"/>
      <c r="B77" s="38" t="s">
        <v>38</v>
      </c>
      <c r="C77" s="37"/>
      <c r="D77" s="62">
        <f>SUM(D64:D75)</f>
        <v>12.061</v>
      </c>
      <c r="E77" s="62"/>
      <c r="F77" s="62">
        <f>SUM(F64:F75)</f>
        <v>0</v>
      </c>
      <c r="G77" s="62"/>
      <c r="H77" s="62">
        <f>SUM(H64:H75)</f>
        <v>12.061</v>
      </c>
      <c r="I77" s="48"/>
    </row>
    <row r="78" spans="1:9" ht="12.75">
      <c r="A78" s="37"/>
      <c r="B78" s="38"/>
      <c r="C78" s="37"/>
      <c r="D78" s="48"/>
      <c r="E78" s="48"/>
      <c r="F78" s="48"/>
      <c r="G78" s="48"/>
      <c r="H78" s="48"/>
      <c r="I78" s="48"/>
    </row>
    <row r="79" spans="1:9" ht="12.75">
      <c r="A79" s="37"/>
      <c r="B79" s="37"/>
      <c r="C79" s="37"/>
      <c r="D79" s="62"/>
      <c r="E79" s="62"/>
      <c r="F79" s="62"/>
      <c r="G79" s="62"/>
      <c r="H79" s="62"/>
      <c r="I79" s="48"/>
    </row>
    <row r="80" spans="1:9" ht="12.75">
      <c r="A80" s="37"/>
      <c r="B80" s="38" t="s">
        <v>40</v>
      </c>
      <c r="C80" s="37"/>
      <c r="D80" s="61">
        <f>D20+D54+D60+D77</f>
        <v>84.501</v>
      </c>
      <c r="E80" s="61"/>
      <c r="F80" s="61">
        <f>F20+F54+F60+F77</f>
        <v>0.43800000000000006</v>
      </c>
      <c r="G80" s="61"/>
      <c r="H80" s="61">
        <f>H20+H54+H60+H77</f>
        <v>84.939</v>
      </c>
      <c r="I80" s="61"/>
    </row>
    <row r="81" spans="1:9" ht="13.5" thickBot="1">
      <c r="A81" s="37"/>
      <c r="B81" s="37"/>
      <c r="C81" s="37"/>
      <c r="D81" s="64"/>
      <c r="E81" s="64"/>
      <c r="F81" s="64"/>
      <c r="G81" s="64"/>
      <c r="H81" s="64"/>
      <c r="I81" s="48"/>
    </row>
    <row r="82" spans="1:9" ht="13.5" thickTop="1">
      <c r="A82" s="37"/>
      <c r="B82" s="37"/>
      <c r="C82" s="37"/>
      <c r="D82" s="49"/>
      <c r="E82" s="49"/>
      <c r="F82" s="49"/>
      <c r="G82" s="49"/>
      <c r="H82" s="49"/>
      <c r="I82" s="48"/>
    </row>
  </sheetData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H130"/>
  <sheetViews>
    <sheetView workbookViewId="0" topLeftCell="A116">
      <selection activeCell="C132" sqref="C132"/>
    </sheetView>
  </sheetViews>
  <sheetFormatPr defaultColWidth="9.140625" defaultRowHeight="12.75"/>
  <cols>
    <col min="1" max="1" width="7.8515625" style="5" customWidth="1"/>
    <col min="2" max="2" width="39.8515625" style="5" customWidth="1"/>
    <col min="3" max="3" width="10.28125" style="5" customWidth="1"/>
    <col min="4" max="4" width="1.7109375" style="5" customWidth="1"/>
    <col min="5" max="5" width="9.7109375" style="33" customWidth="1"/>
    <col min="6" max="6" width="8.7109375" style="5" customWidth="1"/>
    <col min="7" max="7" width="15.421875" style="5" customWidth="1"/>
    <col min="8" max="8" width="33.7109375" style="5" bestFit="1" customWidth="1"/>
    <col min="9" max="21" width="7.8515625" style="5" customWidth="1"/>
  </cols>
  <sheetData>
    <row r="2" spans="2:7" ht="12.75">
      <c r="B2" s="6"/>
      <c r="C2" s="6"/>
      <c r="D2" s="6"/>
      <c r="E2" s="11"/>
      <c r="F2" s="6"/>
      <c r="G2" s="7" t="s">
        <v>167</v>
      </c>
    </row>
    <row r="3" spans="2:7" ht="7.5" customHeight="1">
      <c r="B3" s="6"/>
      <c r="C3" s="6"/>
      <c r="D3" s="6"/>
      <c r="E3" s="11"/>
      <c r="F3" s="6"/>
      <c r="G3" s="6"/>
    </row>
    <row r="4" spans="2:7" ht="12.75">
      <c r="B4" s="6"/>
      <c r="C4" s="8" t="s">
        <v>69</v>
      </c>
      <c r="D4" s="8"/>
      <c r="E4" s="11"/>
      <c r="F4" s="6"/>
      <c r="G4" s="6"/>
    </row>
    <row r="5" spans="2:7" ht="6.75" customHeight="1">
      <c r="B5" s="6"/>
      <c r="C5" s="8"/>
      <c r="D5" s="8"/>
      <c r="E5" s="11"/>
      <c r="F5" s="6"/>
      <c r="G5" s="6"/>
    </row>
    <row r="6" spans="2:7" ht="10.5" customHeight="1">
      <c r="B6" s="6"/>
      <c r="C6" s="6"/>
      <c r="D6" s="6"/>
      <c r="E6" s="11"/>
      <c r="F6" s="6"/>
      <c r="G6" s="6"/>
    </row>
    <row r="7" spans="2:8" ht="12.75">
      <c r="B7" s="9" t="s">
        <v>5</v>
      </c>
      <c r="C7" s="10" t="s">
        <v>6</v>
      </c>
      <c r="D7" s="10"/>
      <c r="E7" s="11"/>
      <c r="F7" s="10" t="s">
        <v>7</v>
      </c>
      <c r="G7" s="12"/>
      <c r="H7" s="10"/>
    </row>
    <row r="8" spans="2:8" ht="12.75">
      <c r="B8" s="13"/>
      <c r="C8" s="10" t="s">
        <v>8</v>
      </c>
      <c r="D8" s="10"/>
      <c r="E8" s="10" t="s">
        <v>123</v>
      </c>
      <c r="F8" s="10" t="s">
        <v>9</v>
      </c>
      <c r="G8" s="13"/>
      <c r="H8" s="13"/>
    </row>
    <row r="9" spans="2:8" ht="12.75">
      <c r="B9" s="13"/>
      <c r="C9" s="10" t="s">
        <v>10</v>
      </c>
      <c r="D9" s="10"/>
      <c r="E9" s="10" t="s">
        <v>58</v>
      </c>
      <c r="F9" s="10" t="s">
        <v>11</v>
      </c>
      <c r="G9" s="13"/>
      <c r="H9" s="13"/>
    </row>
    <row r="10" spans="2:8" ht="9.75" customHeight="1">
      <c r="B10" s="13"/>
      <c r="C10" s="13"/>
      <c r="D10" s="13"/>
      <c r="E10" s="10"/>
      <c r="F10" s="13"/>
      <c r="G10" s="13"/>
      <c r="H10" s="13"/>
    </row>
    <row r="11" spans="2:8" ht="12.75">
      <c r="B11" s="14" t="s">
        <v>12</v>
      </c>
      <c r="C11" s="13"/>
      <c r="D11" s="13"/>
      <c r="E11" s="10"/>
      <c r="F11" s="13"/>
      <c r="G11" s="13"/>
      <c r="H11" s="13"/>
    </row>
    <row r="12" spans="2:8" ht="7.5" customHeight="1">
      <c r="B12" s="13"/>
      <c r="C12" s="13"/>
      <c r="D12" s="13"/>
      <c r="E12" s="10"/>
      <c r="F12" s="13"/>
      <c r="G12" s="13"/>
      <c r="H12" s="13"/>
    </row>
    <row r="13" spans="2:8" ht="12.75">
      <c r="B13" s="13" t="s">
        <v>13</v>
      </c>
      <c r="C13" s="15">
        <v>2886</v>
      </c>
      <c r="D13" s="15"/>
      <c r="E13" s="11">
        <v>25</v>
      </c>
      <c r="F13" s="16">
        <f>C13*0.25</f>
        <v>721.5</v>
      </c>
      <c r="G13" s="13"/>
      <c r="H13" s="13"/>
    </row>
    <row r="14" spans="2:8" ht="12.75">
      <c r="B14" s="13"/>
      <c r="C14" s="13"/>
      <c r="D14" s="13"/>
      <c r="E14" s="10"/>
      <c r="F14" s="13"/>
      <c r="G14" s="13"/>
      <c r="H14" s="13"/>
    </row>
    <row r="15" spans="2:8" ht="12.75">
      <c r="B15" s="13" t="s">
        <v>14</v>
      </c>
      <c r="C15" s="17">
        <v>7</v>
      </c>
      <c r="D15" s="17"/>
      <c r="E15" s="11">
        <v>25</v>
      </c>
      <c r="F15" s="16">
        <f>C15*0.25</f>
        <v>1.75</v>
      </c>
      <c r="G15" s="13"/>
      <c r="H15" s="13"/>
    </row>
    <row r="16" spans="2:8" ht="12.75">
      <c r="B16" s="4"/>
      <c r="C16" s="13"/>
      <c r="D16" s="13"/>
      <c r="E16" s="11"/>
      <c r="F16" s="13"/>
      <c r="G16" s="13"/>
      <c r="H16" s="13"/>
    </row>
    <row r="17" spans="2:8" ht="12.75">
      <c r="B17" s="18" t="s">
        <v>2</v>
      </c>
      <c r="C17" s="15">
        <v>4</v>
      </c>
      <c r="D17" s="15"/>
      <c r="E17" s="11">
        <v>50</v>
      </c>
      <c r="F17" s="16">
        <f>C17*0.5</f>
        <v>2</v>
      </c>
      <c r="G17" s="13"/>
      <c r="H17" s="13"/>
    </row>
    <row r="18" spans="2:8" ht="8.25" customHeight="1">
      <c r="B18" s="13"/>
      <c r="C18" s="13"/>
      <c r="D18" s="13"/>
      <c r="E18" s="10"/>
      <c r="F18" s="13"/>
      <c r="G18" s="13"/>
      <c r="H18" s="13"/>
    </row>
    <row r="19" spans="2:8" ht="12.75">
      <c r="B19" s="19" t="s">
        <v>3</v>
      </c>
      <c r="C19" s="13"/>
      <c r="D19" s="13"/>
      <c r="E19" s="10"/>
      <c r="F19" s="13"/>
      <c r="G19" s="13"/>
      <c r="H19" s="13"/>
    </row>
    <row r="20" spans="2:8" ht="12.75">
      <c r="B20" s="4" t="s">
        <v>111</v>
      </c>
      <c r="C20" s="6">
        <v>13600</v>
      </c>
      <c r="D20" s="6"/>
      <c r="E20" s="11">
        <v>100</v>
      </c>
      <c r="F20" s="6">
        <f aca="true" t="shared" si="0" ref="F20:F38">C20</f>
        <v>13600</v>
      </c>
      <c r="G20" s="13"/>
      <c r="H20" s="13"/>
    </row>
    <row r="21" spans="2:8" ht="12.75">
      <c r="B21" s="4" t="s">
        <v>138</v>
      </c>
      <c r="C21" s="6">
        <v>1304</v>
      </c>
      <c r="D21" s="6"/>
      <c r="E21" s="11">
        <v>100</v>
      </c>
      <c r="F21" s="6">
        <f t="shared" si="0"/>
        <v>1304</v>
      </c>
      <c r="G21" s="13"/>
      <c r="H21" s="13"/>
    </row>
    <row r="22" spans="2:8" ht="12.75">
      <c r="B22" s="4" t="s">
        <v>139</v>
      </c>
      <c r="C22" s="6">
        <v>306</v>
      </c>
      <c r="D22" s="6"/>
      <c r="E22" s="11">
        <v>100</v>
      </c>
      <c r="F22" s="6">
        <f t="shared" si="0"/>
        <v>306</v>
      </c>
      <c r="G22" s="13"/>
      <c r="H22" s="13"/>
    </row>
    <row r="23" spans="2:8" ht="12.75">
      <c r="B23" s="4" t="s">
        <v>4</v>
      </c>
      <c r="C23" s="6">
        <v>263</v>
      </c>
      <c r="D23" s="6"/>
      <c r="E23" s="11">
        <v>100</v>
      </c>
      <c r="F23" s="6">
        <f t="shared" si="0"/>
        <v>263</v>
      </c>
      <c r="G23" s="13"/>
      <c r="H23" s="13"/>
    </row>
    <row r="24" spans="2:8" ht="12.75">
      <c r="B24" s="4" t="s">
        <v>148</v>
      </c>
      <c r="C24" s="6">
        <v>195</v>
      </c>
      <c r="D24" s="6"/>
      <c r="E24" s="11">
        <v>100</v>
      </c>
      <c r="F24" s="6">
        <f>C24</f>
        <v>195</v>
      </c>
      <c r="G24" s="13"/>
      <c r="H24" s="13"/>
    </row>
    <row r="25" spans="2:8" ht="12.75">
      <c r="B25" s="4" t="s">
        <v>136</v>
      </c>
      <c r="C25" s="6">
        <v>120</v>
      </c>
      <c r="D25" s="6"/>
      <c r="E25" s="11">
        <v>100</v>
      </c>
      <c r="F25" s="6">
        <v>120</v>
      </c>
      <c r="G25" s="13"/>
      <c r="H25" s="13"/>
    </row>
    <row r="26" spans="2:8" ht="12.75">
      <c r="B26" s="4" t="s">
        <v>77</v>
      </c>
      <c r="C26" s="6">
        <v>101</v>
      </c>
      <c r="D26" s="6"/>
      <c r="E26" s="11">
        <v>100</v>
      </c>
      <c r="F26" s="6">
        <f t="shared" si="0"/>
        <v>101</v>
      </c>
      <c r="G26" s="13"/>
      <c r="H26" s="13"/>
    </row>
    <row r="27" spans="2:8" ht="12.75">
      <c r="B27" s="4" t="s">
        <v>137</v>
      </c>
      <c r="C27" s="6">
        <v>90</v>
      </c>
      <c r="D27" s="6"/>
      <c r="E27" s="11">
        <v>100</v>
      </c>
      <c r="F27" s="6">
        <v>90</v>
      </c>
      <c r="G27" s="13"/>
      <c r="H27" s="13"/>
    </row>
    <row r="28" spans="2:8" ht="12.75">
      <c r="B28" s="4" t="s">
        <v>124</v>
      </c>
      <c r="C28" s="6">
        <v>68</v>
      </c>
      <c r="D28" s="6"/>
      <c r="E28" s="11">
        <v>100</v>
      </c>
      <c r="F28" s="6">
        <f t="shared" si="0"/>
        <v>68</v>
      </c>
      <c r="G28" s="13"/>
      <c r="H28" s="13"/>
    </row>
    <row r="29" spans="2:8" ht="12.75">
      <c r="B29" s="4" t="s">
        <v>113</v>
      </c>
      <c r="C29" s="6">
        <v>50</v>
      </c>
      <c r="D29" s="6"/>
      <c r="E29" s="11">
        <v>100</v>
      </c>
      <c r="F29" s="6">
        <f t="shared" si="0"/>
        <v>50</v>
      </c>
      <c r="G29" s="13"/>
      <c r="H29" s="13"/>
    </row>
    <row r="30" spans="2:8" ht="12.75">
      <c r="B30" s="4" t="s">
        <v>75</v>
      </c>
      <c r="C30" s="6">
        <v>47</v>
      </c>
      <c r="D30" s="6"/>
      <c r="E30" s="11">
        <v>100</v>
      </c>
      <c r="F30" s="6">
        <f t="shared" si="0"/>
        <v>47</v>
      </c>
      <c r="G30" s="13"/>
      <c r="H30" s="13"/>
    </row>
    <row r="31" spans="2:8" ht="12.75">
      <c r="B31" s="4" t="s">
        <v>79</v>
      </c>
      <c r="C31" s="6">
        <v>43</v>
      </c>
      <c r="D31" s="6"/>
      <c r="E31" s="11">
        <v>100</v>
      </c>
      <c r="F31" s="6">
        <f t="shared" si="0"/>
        <v>43</v>
      </c>
      <c r="G31" s="13"/>
      <c r="H31" s="13"/>
    </row>
    <row r="32" spans="2:8" ht="12.75">
      <c r="B32" s="4" t="s">
        <v>125</v>
      </c>
      <c r="C32" s="6">
        <v>40</v>
      </c>
      <c r="D32" s="6"/>
      <c r="E32" s="11">
        <v>100</v>
      </c>
      <c r="F32" s="6">
        <f t="shared" si="0"/>
        <v>40</v>
      </c>
      <c r="G32" s="13"/>
      <c r="H32" s="13"/>
    </row>
    <row r="33" spans="2:8" ht="12.75">
      <c r="B33" s="4" t="s">
        <v>151</v>
      </c>
      <c r="C33" s="6">
        <v>26</v>
      </c>
      <c r="D33" s="6"/>
      <c r="E33" s="11">
        <v>100</v>
      </c>
      <c r="F33" s="6">
        <f>C33</f>
        <v>26</v>
      </c>
      <c r="G33" s="13"/>
      <c r="H33" s="13"/>
    </row>
    <row r="34" spans="2:8" ht="12.75">
      <c r="B34" s="4" t="s">
        <v>76</v>
      </c>
      <c r="C34" s="6">
        <v>18</v>
      </c>
      <c r="D34" s="6"/>
      <c r="E34" s="11">
        <v>100</v>
      </c>
      <c r="F34" s="6">
        <f t="shared" si="0"/>
        <v>18</v>
      </c>
      <c r="G34" s="13"/>
      <c r="H34" s="13"/>
    </row>
    <row r="35" spans="2:8" ht="12.75">
      <c r="B35" s="4" t="s">
        <v>112</v>
      </c>
      <c r="C35" s="6">
        <v>18</v>
      </c>
      <c r="D35" s="6"/>
      <c r="E35" s="11">
        <v>100</v>
      </c>
      <c r="F35" s="6">
        <f t="shared" si="0"/>
        <v>18</v>
      </c>
      <c r="G35" s="13"/>
      <c r="H35" s="13"/>
    </row>
    <row r="36" spans="2:8" ht="12.75">
      <c r="B36" s="4" t="s">
        <v>78</v>
      </c>
      <c r="C36" s="6">
        <v>10</v>
      </c>
      <c r="D36" s="6"/>
      <c r="E36" s="11">
        <v>100</v>
      </c>
      <c r="F36" s="6">
        <f t="shared" si="0"/>
        <v>10</v>
      </c>
      <c r="G36" s="13"/>
      <c r="H36" s="13"/>
    </row>
    <row r="37" spans="2:8" ht="12.75">
      <c r="B37" s="4" t="s">
        <v>140</v>
      </c>
      <c r="C37" s="6">
        <v>9</v>
      </c>
      <c r="D37" s="6"/>
      <c r="E37" s="11">
        <v>100</v>
      </c>
      <c r="F37" s="6">
        <v>9</v>
      </c>
      <c r="G37" s="13"/>
      <c r="H37" s="13"/>
    </row>
    <row r="38" spans="2:8" ht="12.75">
      <c r="B38" s="4" t="s">
        <v>126</v>
      </c>
      <c r="C38" s="6">
        <v>7</v>
      </c>
      <c r="D38" s="6"/>
      <c r="E38" s="11">
        <v>100</v>
      </c>
      <c r="F38" s="6">
        <f t="shared" si="0"/>
        <v>7</v>
      </c>
      <c r="G38" s="13"/>
      <c r="H38" s="13"/>
    </row>
    <row r="39" spans="2:8" ht="12.75">
      <c r="B39" s="4" t="s">
        <v>149</v>
      </c>
      <c r="C39" s="6">
        <v>5</v>
      </c>
      <c r="D39" s="6"/>
      <c r="E39" s="11">
        <v>100</v>
      </c>
      <c r="F39" s="6">
        <f>C39</f>
        <v>5</v>
      </c>
      <c r="G39" s="13"/>
      <c r="H39" s="13"/>
    </row>
    <row r="40" spans="2:8" ht="12.75">
      <c r="B40" s="4" t="s">
        <v>150</v>
      </c>
      <c r="C40" s="6">
        <v>3</v>
      </c>
      <c r="D40" s="6"/>
      <c r="E40" s="11">
        <v>100</v>
      </c>
      <c r="F40" s="6">
        <f>C40</f>
        <v>3</v>
      </c>
      <c r="G40" s="13"/>
      <c r="H40" s="13"/>
    </row>
    <row r="41" spans="2:8" ht="8.25" customHeight="1">
      <c r="B41" s="6"/>
      <c r="C41" s="6"/>
      <c r="D41" s="6"/>
      <c r="E41" s="11"/>
      <c r="F41" s="6"/>
      <c r="G41" s="13"/>
      <c r="H41" s="13"/>
    </row>
    <row r="42" spans="2:8" ht="12.75">
      <c r="B42" s="13" t="s">
        <v>15</v>
      </c>
      <c r="C42" s="20">
        <f>SUM(C13:C38)</f>
        <v>19212</v>
      </c>
      <c r="D42" s="20"/>
      <c r="E42" s="28"/>
      <c r="F42" s="20">
        <f>SUM(F13:F40)</f>
        <v>17048.25</v>
      </c>
      <c r="G42" s="13"/>
      <c r="H42" s="13"/>
    </row>
    <row r="43" spans="2:8" ht="12.75">
      <c r="B43" s="13"/>
      <c r="C43" s="13"/>
      <c r="D43" s="13"/>
      <c r="E43" s="10"/>
      <c r="F43" s="13"/>
      <c r="G43" s="13"/>
      <c r="H43" s="13"/>
    </row>
    <row r="44" spans="2:7" ht="12.75">
      <c r="B44" s="14" t="s">
        <v>16</v>
      </c>
      <c r="C44" s="6"/>
      <c r="D44" s="6"/>
      <c r="E44" s="11"/>
      <c r="F44" s="6"/>
      <c r="G44" s="6"/>
    </row>
    <row r="45" spans="2:7" ht="12.75">
      <c r="B45" s="14"/>
      <c r="C45" s="6"/>
      <c r="D45" s="6"/>
      <c r="E45" s="11"/>
      <c r="F45" s="6"/>
      <c r="G45" s="6"/>
    </row>
    <row r="46" spans="2:7" ht="12.75">
      <c r="B46" s="13" t="s">
        <v>13</v>
      </c>
      <c r="C46" s="16">
        <f>3000-C13</f>
        <v>114</v>
      </c>
      <c r="D46" s="16"/>
      <c r="E46" s="29">
        <v>25</v>
      </c>
      <c r="F46" s="16">
        <v>28</v>
      </c>
      <c r="G46" s="6"/>
    </row>
    <row r="47" spans="2:7" ht="10.5" customHeight="1">
      <c r="B47" s="6"/>
      <c r="C47" s="16"/>
      <c r="D47" s="16"/>
      <c r="E47" s="29"/>
      <c r="F47" s="13"/>
      <c r="G47" s="6"/>
    </row>
    <row r="48" spans="2:7" ht="12.75">
      <c r="B48" s="13" t="s">
        <v>14</v>
      </c>
      <c r="C48" s="16">
        <v>94</v>
      </c>
      <c r="D48" s="16"/>
      <c r="E48" s="29">
        <v>25</v>
      </c>
      <c r="F48" s="16">
        <v>24</v>
      </c>
      <c r="G48" s="6"/>
    </row>
    <row r="49" spans="2:7" ht="10.5" customHeight="1">
      <c r="B49" s="4"/>
      <c r="C49" s="16"/>
      <c r="D49" s="16"/>
      <c r="E49" s="29"/>
      <c r="F49" s="13"/>
      <c r="G49" s="6"/>
    </row>
    <row r="50" spans="2:7" ht="12.75">
      <c r="B50" s="18" t="s">
        <v>2</v>
      </c>
      <c r="C50" s="16">
        <f>14-C17</f>
        <v>10</v>
      </c>
      <c r="D50" s="16"/>
      <c r="E50" s="29">
        <v>50</v>
      </c>
      <c r="F50" s="16">
        <f>C50*0.5</f>
        <v>5</v>
      </c>
      <c r="G50" s="6"/>
    </row>
    <row r="51" spans="2:7" ht="11.25" customHeight="1">
      <c r="B51" s="6"/>
      <c r="C51" s="16"/>
      <c r="D51" s="16"/>
      <c r="E51" s="29"/>
      <c r="F51" s="16"/>
      <c r="G51" s="6"/>
    </row>
    <row r="52" spans="2:7" ht="12.75">
      <c r="B52" s="21" t="s">
        <v>3</v>
      </c>
      <c r="C52" s="16">
        <v>4614</v>
      </c>
      <c r="D52" s="16"/>
      <c r="E52" s="29">
        <v>100</v>
      </c>
      <c r="F52" s="6">
        <f>C52</f>
        <v>4614</v>
      </c>
      <c r="G52" s="6"/>
    </row>
    <row r="53" spans="2:7" ht="12.75">
      <c r="B53" s="6"/>
      <c r="C53" s="16"/>
      <c r="D53" s="16"/>
      <c r="E53" s="29"/>
      <c r="F53" s="16"/>
      <c r="G53" s="6"/>
    </row>
    <row r="54" spans="2:7" ht="12.75">
      <c r="B54" s="13" t="s">
        <v>17</v>
      </c>
      <c r="C54" s="22">
        <f>SUM(C46:C52)</f>
        <v>4832</v>
      </c>
      <c r="D54" s="22"/>
      <c r="E54" s="30"/>
      <c r="F54" s="22">
        <f>SUM(F46:F52)</f>
        <v>4671</v>
      </c>
      <c r="G54" s="6"/>
    </row>
    <row r="55" spans="2:7" ht="10.5" customHeight="1">
      <c r="B55" s="6"/>
      <c r="C55" s="23"/>
      <c r="D55" s="23"/>
      <c r="E55" s="31"/>
      <c r="F55" s="23"/>
      <c r="G55" s="6"/>
    </row>
    <row r="56" spans="2:7" ht="13.5" thickBot="1">
      <c r="B56" s="13" t="s">
        <v>18</v>
      </c>
      <c r="C56" s="24">
        <f>C42+C54</f>
        <v>24044</v>
      </c>
      <c r="D56" s="24"/>
      <c r="E56" s="32"/>
      <c r="F56" s="24">
        <f>F42+F54</f>
        <v>21719.25</v>
      </c>
      <c r="G56" s="6"/>
    </row>
    <row r="57" spans="2:7" ht="13.5" thickTop="1">
      <c r="B57" s="6"/>
      <c r="C57" s="16"/>
      <c r="D57" s="16"/>
      <c r="E57" s="29"/>
      <c r="F57" s="16"/>
      <c r="G57" s="6"/>
    </row>
    <row r="58" spans="2:6" ht="12.75">
      <c r="B58" s="6"/>
      <c r="C58" s="16"/>
      <c r="D58" s="16"/>
      <c r="E58" s="29"/>
      <c r="F58" s="16"/>
    </row>
    <row r="59" spans="2:6" ht="12.75">
      <c r="B59" s="13" t="s">
        <v>115</v>
      </c>
      <c r="C59" s="16"/>
      <c r="D59" s="16"/>
      <c r="E59" s="29"/>
      <c r="F59" s="16"/>
    </row>
    <row r="60" spans="2:6" ht="12.75">
      <c r="B60" s="6"/>
      <c r="C60" s="16"/>
      <c r="D60" s="16"/>
      <c r="E60" s="29"/>
      <c r="F60" s="16"/>
    </row>
    <row r="61" spans="2:6" ht="12.75">
      <c r="B61" s="6" t="s">
        <v>116</v>
      </c>
      <c r="C61" s="16"/>
      <c r="D61" s="16"/>
      <c r="E61" s="29"/>
      <c r="F61" s="16">
        <v>135</v>
      </c>
    </row>
    <row r="62" spans="2:6" ht="12.75">
      <c r="B62" s="6" t="s">
        <v>117</v>
      </c>
      <c r="C62" s="16"/>
      <c r="D62" s="16"/>
      <c r="E62" s="29"/>
      <c r="F62" s="25">
        <v>115</v>
      </c>
    </row>
    <row r="63" spans="2:6" ht="12.75">
      <c r="B63" s="6"/>
      <c r="C63" s="16"/>
      <c r="D63" s="16"/>
      <c r="E63" s="29"/>
      <c r="F63" s="16"/>
    </row>
    <row r="64" spans="2:6" ht="13.5" thickBot="1">
      <c r="B64" s="13" t="s">
        <v>118</v>
      </c>
      <c r="C64" s="16"/>
      <c r="D64" s="16"/>
      <c r="E64" s="29"/>
      <c r="F64" s="24">
        <f>F56-F61-F62</f>
        <v>21469.25</v>
      </c>
    </row>
    <row r="65" spans="2:6" ht="13.5" thickTop="1">
      <c r="B65" s="6"/>
      <c r="C65" s="16"/>
      <c r="D65" s="16"/>
      <c r="E65" s="29"/>
      <c r="F65" s="16"/>
    </row>
    <row r="66" spans="2:6" ht="12.75">
      <c r="B66" s="6"/>
      <c r="C66" s="16"/>
      <c r="D66" s="16"/>
      <c r="E66" s="29"/>
      <c r="F66" s="16"/>
    </row>
    <row r="67" spans="2:6" ht="12.75">
      <c r="B67" s="6"/>
      <c r="C67" s="16"/>
      <c r="D67" s="16"/>
      <c r="E67" s="29"/>
      <c r="F67" s="16"/>
    </row>
    <row r="68" spans="2:6" ht="12.75">
      <c r="B68" s="6"/>
      <c r="C68" s="16"/>
      <c r="D68" s="16"/>
      <c r="E68" s="29"/>
      <c r="F68" s="16"/>
    </row>
    <row r="69" spans="2:6" ht="12.75">
      <c r="B69" s="6"/>
      <c r="C69" s="16"/>
      <c r="D69" s="16"/>
      <c r="E69" s="29"/>
      <c r="F69" s="16"/>
    </row>
    <row r="70" spans="2:6" ht="12.75">
      <c r="B70" s="6"/>
      <c r="C70" s="16"/>
      <c r="D70" s="16"/>
      <c r="E70" s="29"/>
      <c r="F70" s="16"/>
    </row>
    <row r="71" spans="2:6" ht="12.75">
      <c r="B71" s="6"/>
      <c r="C71" s="16"/>
      <c r="D71" s="16"/>
      <c r="E71" s="29"/>
      <c r="F71" s="16"/>
    </row>
    <row r="72" spans="2:6" ht="12.75">
      <c r="B72" s="6"/>
      <c r="C72" s="16"/>
      <c r="D72" s="16"/>
      <c r="E72" s="29"/>
      <c r="F72" s="16"/>
    </row>
    <row r="73" spans="2:6" ht="12.75">
      <c r="B73" s="6"/>
      <c r="C73" s="16"/>
      <c r="D73" s="16"/>
      <c r="E73" s="29"/>
      <c r="F73" s="16"/>
    </row>
    <row r="74" spans="2:6" ht="12.75">
      <c r="B74" s="6"/>
      <c r="C74" s="16"/>
      <c r="D74" s="16"/>
      <c r="E74" s="29"/>
      <c r="F74" s="16"/>
    </row>
    <row r="75" spans="2:6" ht="12.75">
      <c r="B75" s="6"/>
      <c r="C75" s="16"/>
      <c r="D75" s="16"/>
      <c r="E75" s="29"/>
      <c r="F75" s="16"/>
    </row>
    <row r="76" spans="2:6" ht="12.75">
      <c r="B76" s="6"/>
      <c r="C76" s="16"/>
      <c r="D76" s="16"/>
      <c r="E76" s="29"/>
      <c r="F76" s="16"/>
    </row>
    <row r="77" spans="2:6" ht="12.75">
      <c r="B77" s="6"/>
      <c r="C77" s="16"/>
      <c r="D77" s="16"/>
      <c r="E77" s="29"/>
      <c r="F77" s="16"/>
    </row>
    <row r="78" spans="2:6" ht="12.75">
      <c r="B78" s="6"/>
      <c r="C78" s="16"/>
      <c r="D78" s="16"/>
      <c r="E78" s="29"/>
      <c r="F78" s="16"/>
    </row>
    <row r="79" spans="2:6" ht="12.75">
      <c r="B79" s="6"/>
      <c r="C79" s="16"/>
      <c r="D79" s="16"/>
      <c r="E79" s="29"/>
      <c r="F79" s="16"/>
    </row>
    <row r="80" spans="2:6" ht="12.75">
      <c r="B80" s="6"/>
      <c r="C80" s="16"/>
      <c r="D80" s="16"/>
      <c r="E80" s="29"/>
      <c r="F80" s="16"/>
    </row>
    <row r="81" spans="2:6" ht="12.75">
      <c r="B81" s="6"/>
      <c r="C81" s="16"/>
      <c r="D81" s="16"/>
      <c r="E81" s="29"/>
      <c r="F81" s="16"/>
    </row>
    <row r="82" spans="2:6" ht="12.75">
      <c r="B82" s="6"/>
      <c r="C82" s="16"/>
      <c r="D82" s="16"/>
      <c r="E82" s="29"/>
      <c r="F82" s="16"/>
    </row>
    <row r="83" spans="2:6" ht="12.75">
      <c r="B83" s="6"/>
      <c r="C83" s="16"/>
      <c r="D83" s="16"/>
      <c r="E83" s="29"/>
      <c r="F83" s="16"/>
    </row>
    <row r="84" spans="2:6" ht="12.75">
      <c r="B84" s="6"/>
      <c r="C84" s="16"/>
      <c r="D84" s="16"/>
      <c r="E84" s="29"/>
      <c r="F84" s="16"/>
    </row>
    <row r="85" spans="2:6" ht="12.75">
      <c r="B85" s="6"/>
      <c r="C85" s="16"/>
      <c r="D85" s="16"/>
      <c r="E85" s="29"/>
      <c r="F85" s="16"/>
    </row>
    <row r="86" spans="2:6" ht="12.75">
      <c r="B86" s="6"/>
      <c r="C86" s="16"/>
      <c r="D86" s="16"/>
      <c r="E86" s="29"/>
      <c r="F86" s="16"/>
    </row>
    <row r="87" spans="2:6" ht="12.75">
      <c r="B87" s="6"/>
      <c r="C87" s="16"/>
      <c r="D87" s="16"/>
      <c r="E87" s="29"/>
      <c r="F87" s="16"/>
    </row>
    <row r="88" spans="2:6" ht="12.75">
      <c r="B88" s="6"/>
      <c r="C88" s="16"/>
      <c r="D88" s="16"/>
      <c r="E88" s="29"/>
      <c r="F88" s="16"/>
    </row>
    <row r="89" spans="2:6" ht="12.75">
      <c r="B89" s="6"/>
      <c r="C89" s="16"/>
      <c r="D89" s="16"/>
      <c r="E89" s="29"/>
      <c r="F89" s="16"/>
    </row>
    <row r="90" spans="2:6" ht="12.75">
      <c r="B90" s="6"/>
      <c r="C90" s="16"/>
      <c r="D90" s="16"/>
      <c r="E90" s="29"/>
      <c r="F90" s="16"/>
    </row>
    <row r="91" spans="2:7" ht="12.75">
      <c r="B91" s="6"/>
      <c r="C91" s="16"/>
      <c r="D91" s="16"/>
      <c r="E91" s="29"/>
      <c r="F91" s="16"/>
      <c r="G91" s="26"/>
    </row>
    <row r="92" spans="2:6" ht="12.75">
      <c r="B92" s="3"/>
      <c r="C92" s="16"/>
      <c r="D92" s="16"/>
      <c r="E92" s="29"/>
      <c r="F92" s="16"/>
    </row>
    <row r="93" spans="2:6" ht="12.75">
      <c r="B93" s="4"/>
      <c r="C93" s="16"/>
      <c r="D93" s="16"/>
      <c r="E93" s="29"/>
      <c r="F93" s="16"/>
    </row>
    <row r="94" spans="2:6" ht="12.75">
      <c r="B94" s="6"/>
      <c r="C94" s="16"/>
      <c r="D94" s="16"/>
      <c r="E94" s="29"/>
      <c r="F94" s="16"/>
    </row>
    <row r="95" spans="2:6" ht="12.75">
      <c r="B95" s="4"/>
      <c r="C95" s="25"/>
      <c r="D95" s="25"/>
      <c r="E95" s="29"/>
      <c r="F95" s="16"/>
    </row>
    <row r="96" spans="2:6" ht="12.75">
      <c r="B96" s="3"/>
      <c r="C96" s="25"/>
      <c r="D96" s="25"/>
      <c r="E96" s="29"/>
      <c r="F96" s="16"/>
    </row>
    <row r="97" spans="2:6" ht="12.75">
      <c r="B97" s="3"/>
      <c r="C97" s="25"/>
      <c r="D97" s="25"/>
      <c r="E97" s="29"/>
      <c r="F97" s="16"/>
    </row>
    <row r="98" spans="2:6" ht="12.75">
      <c r="B98" s="3"/>
      <c r="C98" s="25"/>
      <c r="D98" s="25"/>
      <c r="E98" s="29"/>
      <c r="F98" s="16"/>
    </row>
    <row r="99" spans="2:7" ht="12.75">
      <c r="B99" s="4"/>
      <c r="C99" s="16"/>
      <c r="D99" s="16"/>
      <c r="E99" s="29"/>
      <c r="F99" s="16"/>
      <c r="G99" s="26"/>
    </row>
    <row r="100" spans="2:6" ht="12.75">
      <c r="B100" s="3"/>
      <c r="C100" s="25"/>
      <c r="D100" s="25"/>
      <c r="E100" s="29"/>
      <c r="F100" s="16"/>
    </row>
    <row r="101" spans="2:6" ht="12.75">
      <c r="B101" s="3"/>
      <c r="C101" s="25"/>
      <c r="D101" s="25"/>
      <c r="E101" s="29"/>
      <c r="F101" s="16"/>
    </row>
    <row r="102" spans="2:6" ht="12.75">
      <c r="B102" s="3"/>
      <c r="C102" s="16"/>
      <c r="D102" s="16"/>
      <c r="E102" s="29"/>
      <c r="F102" s="16"/>
    </row>
    <row r="103" spans="2:7" ht="12.75">
      <c r="B103" s="3"/>
      <c r="C103" s="25"/>
      <c r="D103" s="25"/>
      <c r="E103" s="29"/>
      <c r="F103" s="16"/>
      <c r="G103" s="26"/>
    </row>
    <row r="104" spans="2:7" ht="12.75">
      <c r="B104" s="4"/>
      <c r="C104" s="16"/>
      <c r="D104" s="16"/>
      <c r="E104" s="29"/>
      <c r="F104" s="16"/>
      <c r="G104" s="26"/>
    </row>
    <row r="105" spans="2:7" ht="12.75">
      <c r="B105" s="4"/>
      <c r="C105" s="25"/>
      <c r="D105" s="25"/>
      <c r="E105" s="29"/>
      <c r="F105" s="16"/>
      <c r="G105" s="26"/>
    </row>
    <row r="106" spans="2:7" ht="12.75">
      <c r="B106" s="4"/>
      <c r="C106" s="16"/>
      <c r="D106" s="16"/>
      <c r="E106" s="29"/>
      <c r="F106" s="16"/>
      <c r="G106" s="26"/>
    </row>
    <row r="107" spans="2:7" ht="12.75">
      <c r="B107" s="3"/>
      <c r="C107" s="25"/>
      <c r="D107" s="25"/>
      <c r="E107" s="29"/>
      <c r="F107" s="16"/>
      <c r="G107" s="26"/>
    </row>
    <row r="108" spans="2:7" ht="12.75">
      <c r="B108" s="3"/>
      <c r="C108" s="25"/>
      <c r="D108" s="25"/>
      <c r="E108" s="29"/>
      <c r="F108" s="16"/>
      <c r="G108" s="26"/>
    </row>
    <row r="109" spans="2:7" ht="12.75">
      <c r="B109" s="4"/>
      <c r="C109" s="16"/>
      <c r="D109" s="16"/>
      <c r="E109" s="29"/>
      <c r="F109" s="16"/>
      <c r="G109" s="26"/>
    </row>
    <row r="110" spans="2:7" ht="12.75">
      <c r="B110" s="4"/>
      <c r="C110" s="16"/>
      <c r="D110" s="16"/>
      <c r="E110" s="29"/>
      <c r="F110" s="16"/>
      <c r="G110" s="26"/>
    </row>
    <row r="111" spans="2:7" ht="12.75">
      <c r="B111" s="4"/>
      <c r="C111" s="16"/>
      <c r="D111" s="16"/>
      <c r="E111" s="29"/>
      <c r="F111" s="16"/>
      <c r="G111" s="26"/>
    </row>
    <row r="112" spans="2:7" ht="12.75">
      <c r="B112" s="3"/>
      <c r="C112" s="25"/>
      <c r="D112" s="25"/>
      <c r="E112" s="29"/>
      <c r="F112" s="16"/>
      <c r="G112" s="26"/>
    </row>
    <row r="113" spans="2:7" ht="12.75">
      <c r="B113" s="4"/>
      <c r="C113" s="16"/>
      <c r="D113" s="16"/>
      <c r="E113" s="29"/>
      <c r="F113" s="16"/>
      <c r="G113" s="26"/>
    </row>
    <row r="114" spans="2:7" ht="12.75">
      <c r="B114" s="4"/>
      <c r="C114" s="16"/>
      <c r="D114" s="16"/>
      <c r="E114" s="29"/>
      <c r="F114" s="16"/>
      <c r="G114" s="26"/>
    </row>
    <row r="115" spans="2:7" ht="12.75">
      <c r="B115" s="3"/>
      <c r="C115" s="25"/>
      <c r="D115" s="25"/>
      <c r="E115" s="29"/>
      <c r="F115" s="16"/>
      <c r="G115" s="26"/>
    </row>
    <row r="116" spans="2:7" ht="12.75">
      <c r="B116" s="4"/>
      <c r="C116" s="16"/>
      <c r="D116" s="16"/>
      <c r="E116" s="29"/>
      <c r="F116" s="16"/>
      <c r="G116" s="26"/>
    </row>
    <row r="117" spans="2:7" ht="12.75">
      <c r="B117" s="4"/>
      <c r="C117" s="16"/>
      <c r="D117" s="16"/>
      <c r="E117" s="29"/>
      <c r="F117" s="16"/>
      <c r="G117" s="26"/>
    </row>
    <row r="118" spans="2:7" ht="12.75">
      <c r="B118" s="3"/>
      <c r="C118" s="25"/>
      <c r="D118" s="25"/>
      <c r="E118" s="29"/>
      <c r="F118" s="16"/>
      <c r="G118" s="26"/>
    </row>
    <row r="119" spans="2:7" ht="12.75">
      <c r="B119" s="4"/>
      <c r="C119" s="25"/>
      <c r="D119" s="25"/>
      <c r="E119" s="29"/>
      <c r="F119" s="16"/>
      <c r="G119" s="26"/>
    </row>
    <row r="120" spans="2:7" ht="12.75">
      <c r="B120" s="4"/>
      <c r="C120" s="16"/>
      <c r="D120" s="16"/>
      <c r="E120" s="29"/>
      <c r="F120" s="16"/>
      <c r="G120" s="26"/>
    </row>
    <row r="121" spans="2:7" ht="12.75">
      <c r="B121" s="4"/>
      <c r="C121" s="25"/>
      <c r="D121" s="25"/>
      <c r="E121" s="29"/>
      <c r="F121" s="16"/>
      <c r="G121" s="26"/>
    </row>
    <row r="122" spans="2:7" ht="12.75">
      <c r="B122" s="4"/>
      <c r="C122" s="25"/>
      <c r="D122" s="25"/>
      <c r="E122" s="29"/>
      <c r="F122" s="16"/>
      <c r="G122" s="26"/>
    </row>
    <row r="123" spans="2:7" ht="12.75">
      <c r="B123" s="4"/>
      <c r="C123" s="25"/>
      <c r="D123" s="25"/>
      <c r="E123" s="29"/>
      <c r="F123" s="16"/>
      <c r="G123" s="26"/>
    </row>
    <row r="124" spans="2:7" ht="12.75">
      <c r="B124" s="4"/>
      <c r="C124" s="25"/>
      <c r="D124" s="25"/>
      <c r="E124" s="29"/>
      <c r="F124" s="16"/>
      <c r="G124" s="26"/>
    </row>
    <row r="125" spans="2:7" ht="12.75">
      <c r="B125" s="3"/>
      <c r="C125" s="25"/>
      <c r="D125" s="25"/>
      <c r="E125" s="29"/>
      <c r="F125" s="16"/>
      <c r="G125" s="26"/>
    </row>
    <row r="126" spans="3:7" ht="12.75">
      <c r="C126" s="35"/>
      <c r="D126" s="35"/>
      <c r="E126" s="74"/>
      <c r="F126" s="35"/>
      <c r="G126" s="27"/>
    </row>
    <row r="128" spans="3:7" ht="12.75">
      <c r="C128" s="27"/>
      <c r="D128" s="27"/>
      <c r="E128" s="34"/>
      <c r="F128" s="27"/>
      <c r="G128" s="27"/>
    </row>
    <row r="130" ht="12.75">
      <c r="B130" s="14"/>
    </row>
  </sheetData>
  <printOptions horizontalCentered="1"/>
  <pageMargins left="0.15748031496062992" right="0.15748031496062992" top="0.3937007874015748" bottom="0.3937007874015748" header="0" footer="0.31496062992125984"/>
  <pageSetup horizontalDpi="300" verticalDpi="300" orientation="portrait" paperSize="9" scale="90" r:id="rId1"/>
  <headerFooter alignWithMargins="0">
    <oddFooter>&amp;L&amp;F&amp;R&amp;D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3:M30"/>
  <sheetViews>
    <sheetView workbookViewId="0" topLeftCell="A9">
      <selection activeCell="B15" sqref="B15"/>
    </sheetView>
  </sheetViews>
  <sheetFormatPr defaultColWidth="9.140625" defaultRowHeight="12.75"/>
  <cols>
    <col min="1" max="1" width="7.8515625" style="5" customWidth="1"/>
    <col min="2" max="2" width="18.00390625" style="37" customWidth="1"/>
    <col min="3" max="5" width="7.8515625" style="37" customWidth="1"/>
    <col min="6" max="6" width="13.28125" style="37" customWidth="1"/>
    <col min="7" max="7" width="7.28125" style="37" customWidth="1"/>
    <col min="8" max="8" width="1.421875" style="37" customWidth="1"/>
    <col min="9" max="9" width="7.28125" style="37" customWidth="1"/>
    <col min="10" max="10" width="1.7109375" style="37" customWidth="1"/>
    <col min="11" max="11" width="7.57421875" style="37" customWidth="1"/>
    <col min="12" max="12" width="3.28125" style="5" customWidth="1"/>
    <col min="13" max="13" width="11.140625" style="5" customWidth="1"/>
    <col min="14" max="17" width="7.8515625" style="5" customWidth="1"/>
  </cols>
  <sheetData>
    <row r="3" ht="12.75">
      <c r="B3" s="36" t="s">
        <v>152</v>
      </c>
    </row>
    <row r="4" ht="12.75">
      <c r="B4" s="38"/>
    </row>
    <row r="6" spans="2:13" ht="12.75">
      <c r="B6" s="36" t="s">
        <v>73</v>
      </c>
      <c r="G6" s="38"/>
      <c r="I6" s="39" t="s">
        <v>127</v>
      </c>
      <c r="J6" s="38"/>
      <c r="K6" s="38"/>
      <c r="M6" s="39" t="s">
        <v>128</v>
      </c>
    </row>
    <row r="7" spans="2:11" ht="6" customHeight="1">
      <c r="B7" s="36"/>
      <c r="G7" s="38"/>
      <c r="H7" s="40"/>
      <c r="I7" s="38"/>
      <c r="J7" s="38"/>
      <c r="K7" s="38"/>
    </row>
    <row r="8" spans="7:13" ht="12" customHeight="1">
      <c r="G8" s="39" t="s">
        <v>107</v>
      </c>
      <c r="H8" s="36"/>
      <c r="I8" s="39" t="s">
        <v>129</v>
      </c>
      <c r="J8" s="36"/>
      <c r="K8" s="39" t="s">
        <v>130</v>
      </c>
      <c r="M8" s="39" t="s">
        <v>131</v>
      </c>
    </row>
    <row r="9" spans="7:11" ht="12" customHeight="1">
      <c r="G9" s="39"/>
      <c r="H9" s="36"/>
      <c r="I9" s="39" t="s">
        <v>132</v>
      </c>
      <c r="J9" s="36"/>
      <c r="K9" s="39"/>
    </row>
    <row r="10" spans="7:11" ht="12.75">
      <c r="G10" s="40" t="s">
        <v>57</v>
      </c>
      <c r="H10" s="38"/>
      <c r="I10" s="40" t="s">
        <v>57</v>
      </c>
      <c r="J10" s="38"/>
      <c r="K10" s="40" t="s">
        <v>57</v>
      </c>
    </row>
    <row r="11" spans="7:11" ht="12.75">
      <c r="G11" s="41"/>
      <c r="I11" s="41"/>
      <c r="K11" s="41"/>
    </row>
    <row r="12" spans="2:9" ht="12.75">
      <c r="B12" s="36" t="s">
        <v>71</v>
      </c>
      <c r="G12" s="41"/>
      <c r="I12" s="41"/>
    </row>
    <row r="13" spans="2:13" ht="12.75">
      <c r="B13" s="37" t="s">
        <v>153</v>
      </c>
      <c r="G13" s="42">
        <v>0.069</v>
      </c>
      <c r="H13" s="43"/>
      <c r="I13" s="42">
        <v>0.005</v>
      </c>
      <c r="J13" s="43"/>
      <c r="K13" s="42">
        <v>0.074</v>
      </c>
      <c r="M13" s="37" t="s">
        <v>144</v>
      </c>
    </row>
    <row r="14" spans="2:13" ht="12.75">
      <c r="B14" s="37" t="s">
        <v>166</v>
      </c>
      <c r="G14" s="42">
        <v>0.007</v>
      </c>
      <c r="H14" s="43"/>
      <c r="I14" s="42">
        <v>0.009</v>
      </c>
      <c r="J14" s="43"/>
      <c r="K14" s="42">
        <v>0.016</v>
      </c>
      <c r="M14" s="37" t="s">
        <v>144</v>
      </c>
    </row>
    <row r="15" spans="2:13" ht="12.75">
      <c r="B15" s="37" t="s">
        <v>165</v>
      </c>
      <c r="G15" s="42"/>
      <c r="H15" s="43"/>
      <c r="I15" s="43"/>
      <c r="J15" s="43"/>
      <c r="K15" s="42"/>
      <c r="M15" s="37"/>
    </row>
    <row r="16" spans="7:11" ht="12.75">
      <c r="G16" s="42"/>
      <c r="H16" s="43"/>
      <c r="I16" s="43"/>
      <c r="J16" s="43"/>
      <c r="K16" s="43"/>
    </row>
    <row r="17" spans="2:13" ht="12.75">
      <c r="B17" s="36" t="s">
        <v>70</v>
      </c>
      <c r="G17" s="42"/>
      <c r="H17" s="43"/>
      <c r="I17" s="42"/>
      <c r="J17" s="43"/>
      <c r="K17" s="43"/>
      <c r="M17" s="37"/>
    </row>
    <row r="18" spans="2:13" ht="12.75">
      <c r="B18" s="37" t="s">
        <v>162</v>
      </c>
      <c r="G18" s="43">
        <v>0.016</v>
      </c>
      <c r="H18" s="43"/>
      <c r="I18" s="42">
        <v>0.028</v>
      </c>
      <c r="J18" s="43"/>
      <c r="K18" s="42">
        <v>0.044</v>
      </c>
      <c r="M18" s="37" t="s">
        <v>163</v>
      </c>
    </row>
    <row r="19" spans="2:13" ht="12.75">
      <c r="B19" s="37" t="s">
        <v>164</v>
      </c>
      <c r="G19" s="43">
        <v>0.041</v>
      </c>
      <c r="H19" s="43"/>
      <c r="I19" s="42">
        <v>0.119</v>
      </c>
      <c r="J19" s="43"/>
      <c r="K19" s="42">
        <v>0.16</v>
      </c>
      <c r="M19" s="37" t="s">
        <v>163</v>
      </c>
    </row>
    <row r="20" spans="7:13" ht="12.75">
      <c r="G20" s="43"/>
      <c r="H20" s="43"/>
      <c r="I20" s="43"/>
      <c r="J20" s="43"/>
      <c r="K20" s="43"/>
      <c r="M20" s="37"/>
    </row>
    <row r="21" spans="2:13" ht="12.75">
      <c r="B21" s="36" t="s">
        <v>133</v>
      </c>
      <c r="G21" s="43"/>
      <c r="H21" s="43"/>
      <c r="I21" s="43"/>
      <c r="J21" s="43"/>
      <c r="K21" s="43"/>
      <c r="M21" s="37"/>
    </row>
    <row r="22" spans="2:13" ht="12.75">
      <c r="B22" s="37" t="s">
        <v>154</v>
      </c>
      <c r="G22" s="42">
        <v>0.024</v>
      </c>
      <c r="H22" s="43"/>
      <c r="I22" s="43">
        <v>0.014</v>
      </c>
      <c r="J22" s="43"/>
      <c r="K22" s="43">
        <v>0.038</v>
      </c>
      <c r="M22" s="37" t="s">
        <v>72</v>
      </c>
    </row>
    <row r="23" spans="2:13" ht="12.75">
      <c r="B23" s="37" t="s">
        <v>155</v>
      </c>
      <c r="G23" s="42">
        <v>0.155</v>
      </c>
      <c r="H23" s="43"/>
      <c r="I23" s="42">
        <v>0.07</v>
      </c>
      <c r="J23" s="43"/>
      <c r="K23" s="43">
        <v>0.225</v>
      </c>
      <c r="M23" s="37" t="s">
        <v>72</v>
      </c>
    </row>
    <row r="24" spans="2:13" ht="12.75">
      <c r="B24" s="37" t="s">
        <v>156</v>
      </c>
      <c r="G24" s="42">
        <v>4.7</v>
      </c>
      <c r="H24" s="42"/>
      <c r="I24" s="42">
        <v>0</v>
      </c>
      <c r="J24" s="43"/>
      <c r="K24" s="42">
        <v>4.7</v>
      </c>
      <c r="M24" s="37" t="s">
        <v>72</v>
      </c>
    </row>
    <row r="25" spans="2:13" ht="12.75">
      <c r="B25" s="37" t="s">
        <v>157</v>
      </c>
      <c r="G25" s="42">
        <v>0.06</v>
      </c>
      <c r="H25" s="43"/>
      <c r="I25" s="43">
        <v>0.546</v>
      </c>
      <c r="J25" s="43"/>
      <c r="K25" s="43">
        <v>0.606</v>
      </c>
      <c r="M25" s="37" t="s">
        <v>72</v>
      </c>
    </row>
    <row r="26" spans="2:13" ht="12.75">
      <c r="B26" s="37" t="s">
        <v>158</v>
      </c>
      <c r="G26" s="42">
        <v>0.014</v>
      </c>
      <c r="H26" s="43"/>
      <c r="I26" s="42">
        <v>0</v>
      </c>
      <c r="J26" s="43"/>
      <c r="K26" s="43">
        <v>0.014</v>
      </c>
      <c r="M26" s="37" t="s">
        <v>72</v>
      </c>
    </row>
    <row r="27" spans="2:13" ht="12.75">
      <c r="B27" s="37" t="s">
        <v>159</v>
      </c>
      <c r="G27" s="42">
        <v>0.09</v>
      </c>
      <c r="H27" s="43"/>
      <c r="I27" s="43">
        <v>0.123</v>
      </c>
      <c r="J27" s="43"/>
      <c r="K27" s="43">
        <v>0.213</v>
      </c>
      <c r="M27" s="37" t="s">
        <v>143</v>
      </c>
    </row>
    <row r="28" spans="2:13" ht="12.75">
      <c r="B28" s="37" t="s">
        <v>160</v>
      </c>
      <c r="G28" s="42">
        <v>0.032</v>
      </c>
      <c r="H28" s="43"/>
      <c r="I28" s="43">
        <v>0.193</v>
      </c>
      <c r="J28" s="43"/>
      <c r="K28" s="43">
        <v>0.225</v>
      </c>
      <c r="M28" s="37" t="s">
        <v>161</v>
      </c>
    </row>
    <row r="29" spans="7:13" ht="12.75">
      <c r="G29" s="42"/>
      <c r="H29" s="43"/>
      <c r="I29" s="43"/>
      <c r="J29" s="43"/>
      <c r="K29" s="43"/>
      <c r="M29" s="37"/>
    </row>
    <row r="30" spans="7:11" ht="13.5" thickBot="1">
      <c r="G30" s="44">
        <f>SUM(G13:G28)</f>
        <v>5.208</v>
      </c>
      <c r="H30" s="45"/>
      <c r="I30" s="44">
        <f>SUM(I13:I28)</f>
        <v>1.107</v>
      </c>
      <c r="J30" s="45"/>
      <c r="K30" s="44">
        <f>SUM(K13:K28)</f>
        <v>6.315</v>
      </c>
    </row>
    <row r="31" ht="13.5" thickTop="1"/>
  </sheetData>
  <printOptions/>
  <pageMargins left="0.7480314960629921" right="0.7480314960629921" top="0.5905511811023623" bottom="0.3937007874015748" header="0.5118110236220472" footer="0.5118110236220472"/>
  <pageSetup horizontalDpi="600" verticalDpi="600" orientation="landscape" paperSize="9" r:id="rId1"/>
  <headerFooter alignWithMargins="0">
    <oddHeader>&amp;RAPPENDIX  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City Of Salford</cp:lastModifiedBy>
  <cp:lastPrinted>2002-02-27T11:48:49Z</cp:lastPrinted>
  <dcterms:created xsi:type="dcterms:W3CDTF">1998-11-26T10:24:39Z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