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App A" sheetId="1" r:id="rId1"/>
    <sheet name="App B" sheetId="2" r:id="rId2"/>
    <sheet name="App C" sheetId="3" r:id="rId3"/>
  </sheets>
  <definedNames>
    <definedName name="_xlnm.Print_Area" localSheetId="1">'App B'!$A:$IV</definedName>
  </definedNames>
  <calcPr fullCalcOnLoad="1"/>
</workbook>
</file>

<file path=xl/sharedStrings.xml><?xml version="1.0" encoding="utf-8"?>
<sst xmlns="http://schemas.openxmlformats.org/spreadsheetml/2006/main" count="209" uniqueCount="121">
  <si>
    <t>PROVISIONAL STATEMENT</t>
  </si>
  <si>
    <t>NATIONAL CONTROL TOTALS</t>
  </si>
  <si>
    <t>2002/03</t>
  </si>
  <si>
    <t>Settlement</t>
  </si>
  <si>
    <t>Provisional</t>
  </si>
  <si>
    <t>£bn</t>
  </si>
  <si>
    <t xml:space="preserve">     £bn</t>
  </si>
  <si>
    <t>%</t>
  </si>
  <si>
    <t>RSG</t>
  </si>
  <si>
    <t>NNDR</t>
  </si>
  <si>
    <t>Other Grants</t>
  </si>
  <si>
    <t>Council Tax for Band D properties</t>
  </si>
  <si>
    <t>Total Band D equivalent properties</t>
  </si>
  <si>
    <t>£m</t>
  </si>
  <si>
    <t xml:space="preserve">    </t>
  </si>
  <si>
    <t>Adjusted</t>
  </si>
  <si>
    <t>2003/04</t>
  </si>
  <si>
    <t>2003/04 REVENUE SUPPORT GRANT</t>
  </si>
  <si>
    <t>Other Specific and Supplementary Grants</t>
  </si>
  <si>
    <t>STANDARD SPENDING ASSESSMENTS</t>
  </si>
  <si>
    <t>Change</t>
  </si>
  <si>
    <t>Service Block</t>
  </si>
  <si>
    <t>Education</t>
  </si>
  <si>
    <t>Personal Social Services</t>
  </si>
  <si>
    <t>Police</t>
  </si>
  <si>
    <t>Fire and Civil Defence</t>
  </si>
  <si>
    <t>Highway Maintenance</t>
  </si>
  <si>
    <t>All Other Services</t>
  </si>
  <si>
    <t>Capital Financing</t>
  </si>
  <si>
    <t>Total of SSAs</t>
  </si>
  <si>
    <t>SALFORD</t>
  </si>
  <si>
    <t>SSA</t>
  </si>
  <si>
    <t>£</t>
  </si>
  <si>
    <t>2001/02 REVENUE SUPPORT GRANT</t>
  </si>
  <si>
    <t>CHANGES IN SSAs AND CAPPING LIMITS</t>
  </si>
  <si>
    <t>GREATER MANCHESTER AUTHORITIES</t>
  </si>
  <si>
    <t>District</t>
  </si>
  <si>
    <t>(adjusted)</t>
  </si>
  <si>
    <t>Rank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</si>
  <si>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</si>
  <si>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</si>
  <si>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</si>
  <si>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</si>
  <si>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</si>
  <si>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</si>
  <si>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</si>
  <si>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</si>
  <si>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</si>
  <si>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</si>
  <si>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G.M. Total</t>
  </si>
  <si>
    <t xml:space="preserve">Resident </t>
  </si>
  <si>
    <t xml:space="preserve">(at June </t>
  </si>
  <si>
    <t>2001)</t>
  </si>
  <si>
    <t>brackets)</t>
  </si>
  <si>
    <t>6 (6)</t>
  </si>
  <si>
    <t>9 (9)</t>
  </si>
  <si>
    <t>1 (1)</t>
  </si>
  <si>
    <t>4 (4)</t>
  </si>
  <si>
    <t>10 (10)</t>
  </si>
  <si>
    <t>5 (5)</t>
  </si>
  <si>
    <t>No</t>
  </si>
  <si>
    <t xml:space="preserve">2003/04 </t>
  </si>
  <si>
    <t>3 (3)</t>
  </si>
  <si>
    <t>2 (2)</t>
  </si>
  <si>
    <t>8 (8)</t>
  </si>
  <si>
    <t>7 (7)</t>
  </si>
  <si>
    <t>Council</t>
  </si>
  <si>
    <t>Tax</t>
  </si>
  <si>
    <t>Position</t>
  </si>
  <si>
    <t>FSS</t>
  </si>
  <si>
    <t>Uplift</t>
  </si>
  <si>
    <t>2000)</t>
  </si>
  <si>
    <t>per head</t>
  </si>
  <si>
    <t>of Pop'n</t>
  </si>
  <si>
    <t xml:space="preserve">Change </t>
  </si>
  <si>
    <t>over</t>
  </si>
  <si>
    <t xml:space="preserve">2002/03 </t>
  </si>
  <si>
    <t>adjusted</t>
  </si>
  <si>
    <t>Settle-</t>
  </si>
  <si>
    <t>ment</t>
  </si>
  <si>
    <t>Prov-</t>
  </si>
  <si>
    <t>isional</t>
  </si>
  <si>
    <t>Popul-</t>
  </si>
  <si>
    <t>ation</t>
  </si>
  <si>
    <t>Increase</t>
  </si>
  <si>
    <t>(2002/03</t>
  </si>
  <si>
    <t>in</t>
  </si>
  <si>
    <t>S'ment</t>
  </si>
  <si>
    <t>unadj</t>
  </si>
  <si>
    <t>AEF</t>
  </si>
  <si>
    <t>NNDR)</t>
  </si>
  <si>
    <t>(RSG+</t>
  </si>
  <si>
    <t>adj</t>
  </si>
  <si>
    <t>Total</t>
  </si>
  <si>
    <t>Change over 2002/03 Settlement</t>
  </si>
  <si>
    <t>Function</t>
  </si>
  <si>
    <t>Changes</t>
  </si>
  <si>
    <t>Resource</t>
  </si>
  <si>
    <t>Like-for-</t>
  </si>
  <si>
    <t xml:space="preserve">Like </t>
  </si>
  <si>
    <t>Equali-</t>
  </si>
  <si>
    <t>sation</t>
  </si>
  <si>
    <t xml:space="preserve"> - at district level</t>
  </si>
  <si>
    <t xml:space="preserve"> - including precepts</t>
  </si>
  <si>
    <t>2002/03 Settlement</t>
  </si>
  <si>
    <t>Base</t>
  </si>
  <si>
    <t>Adj for</t>
  </si>
  <si>
    <t>Equalisation</t>
  </si>
  <si>
    <t>Total Assumed Spending (TAS)</t>
  </si>
  <si>
    <t>analysis of actual TAS is :-</t>
  </si>
  <si>
    <t>Formula Spending Shares (FSS)</t>
  </si>
  <si>
    <t>(assumed)</t>
  </si>
  <si>
    <t>Formula Grant Allocation (FGA)</t>
  </si>
  <si>
    <t>analysis of actual FGA is:-</t>
  </si>
  <si>
    <r>
      <t xml:space="preserve">Sub-Total : </t>
    </r>
    <r>
      <rPr>
        <b/>
        <sz val="10"/>
        <rFont val="Arial"/>
        <family val="2"/>
      </rPr>
      <t>Formula Grant</t>
    </r>
  </si>
  <si>
    <t xml:space="preserve">FSS as proportion of TSS </t>
  </si>
  <si>
    <t>Assumed National Council Tax (ANCT)</t>
  </si>
  <si>
    <t>District FGA</t>
  </si>
  <si>
    <t>District SSA/FSS</t>
  </si>
  <si>
    <t>SSA/FSS per Head of Population</t>
  </si>
  <si>
    <t>in FSS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</si>
</sst>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#,##0.000"/>
    <numFmt numFmtId="168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 horizontal="center"/>
    </xf>
    <xf numFmtId="8" fontId="0" fillId="0" borderId="8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164" fontId="0" fillId="2" borderId="8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1" fillId="0" borderId="3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167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3" borderId="8" xfId="0" applyFont="1" applyFill="1" applyBorder="1" applyAlignment="1">
      <alignment/>
    </xf>
    <xf numFmtId="167" fontId="0" fillId="0" borderId="2" xfId="0" applyNumberFormat="1" applyBorder="1" applyAlignment="1">
      <alignment/>
    </xf>
    <xf numFmtId="167" fontId="1" fillId="2" borderId="2" xfId="0" applyNumberFormat="1" applyFont="1" applyFill="1" applyBorder="1" applyAlignment="1">
      <alignment/>
    </xf>
    <xf numFmtId="167" fontId="0" fillId="0" borderId="4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8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166" fontId="0" fillId="0" borderId="3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1" fillId="2" borderId="0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68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164" fontId="1" fillId="2" borderId="0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1" fillId="2" borderId="2" xfId="0" applyNumberFormat="1" applyFont="1" applyFill="1" applyBorder="1" applyAlignment="1">
      <alignment/>
    </xf>
    <xf numFmtId="168" fontId="0" fillId="0" borderId="4" xfId="0" applyNumberFormat="1" applyBorder="1" applyAlignment="1">
      <alignment/>
    </xf>
    <xf numFmtId="0" fontId="1" fillId="0" borderId="15" xfId="0" applyFont="1" applyBorder="1" applyAlignment="1">
      <alignment horizontal="centerContinuous"/>
    </xf>
    <xf numFmtId="166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6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166" fontId="0" fillId="0" borderId="8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65" fontId="0" fillId="0" borderId="8" xfId="0" applyNumberForma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/>
    </xf>
    <xf numFmtId="8" fontId="0" fillId="2" borderId="8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2" borderId="16" xfId="0" applyNumberForma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6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7">
      <selection activeCell="A35" sqref="A35"/>
    </sheetView>
  </sheetViews>
  <sheetFormatPr defaultColWidth="9.140625" defaultRowHeight="12.75"/>
  <cols>
    <col min="1" max="1" width="36.57421875" style="0" customWidth="1"/>
    <col min="2" max="3" width="10.140625" style="0" bestFit="1" customWidth="1"/>
    <col min="4" max="4" width="12.140625" style="0" bestFit="1" customWidth="1"/>
    <col min="5" max="5" width="11.140625" style="0" bestFit="1" customWidth="1"/>
    <col min="6" max="6" width="8.8515625" style="0" bestFit="1" customWidth="1"/>
    <col min="7" max="7" width="9.421875" style="0" bestFit="1" customWidth="1"/>
    <col min="8" max="8" width="8.421875" style="0" bestFit="1" customWidth="1"/>
    <col min="9" max="9" width="5.57421875" style="0" bestFit="1" customWidth="1"/>
  </cols>
  <sheetData>
    <row r="1" spans="1:9" s="3" customFormat="1" ht="12.75">
      <c r="A1" s="2" t="s">
        <v>17</v>
      </c>
      <c r="B1" s="2"/>
      <c r="C1" s="2"/>
      <c r="D1" s="2"/>
      <c r="E1" s="2"/>
      <c r="F1" s="2"/>
      <c r="G1" s="2"/>
      <c r="H1" s="2"/>
      <c r="I1" s="2"/>
    </row>
    <row r="2" spans="1:9" s="3" customFormat="1" ht="12.75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2.75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s="3" customFormat="1" ht="12.75">
      <c r="A4" s="2"/>
      <c r="B4" s="2"/>
      <c r="C4" s="2"/>
      <c r="D4" s="2"/>
      <c r="E4" s="2"/>
      <c r="F4" s="2"/>
      <c r="G4" s="2"/>
      <c r="H4" s="2"/>
      <c r="I4" s="2"/>
    </row>
    <row r="5" spans="1:9" s="3" customFormat="1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="3" customFormat="1" ht="13.5" thickBot="1"/>
    <row r="7" spans="1:9" s="3" customFormat="1" ht="13.5" thickBot="1">
      <c r="A7" s="16"/>
      <c r="B7" s="42" t="s">
        <v>104</v>
      </c>
      <c r="C7" s="55"/>
      <c r="D7" s="56"/>
      <c r="E7" s="97"/>
      <c r="F7" s="86" t="s">
        <v>94</v>
      </c>
      <c r="G7" s="86"/>
      <c r="H7" s="86"/>
      <c r="I7" s="86"/>
    </row>
    <row r="8" spans="1:9" s="3" customFormat="1" ht="12.75">
      <c r="A8" s="17"/>
      <c r="B8" s="20" t="s">
        <v>105</v>
      </c>
      <c r="C8" s="20" t="s">
        <v>106</v>
      </c>
      <c r="D8" s="8" t="s">
        <v>106</v>
      </c>
      <c r="E8" s="98" t="s">
        <v>16</v>
      </c>
      <c r="F8" s="20" t="s">
        <v>95</v>
      </c>
      <c r="G8" s="20" t="s">
        <v>97</v>
      </c>
      <c r="H8" s="20" t="s">
        <v>98</v>
      </c>
      <c r="I8" s="20" t="s">
        <v>93</v>
      </c>
    </row>
    <row r="9" spans="1:9" s="3" customFormat="1" ht="12.75">
      <c r="A9" s="17"/>
      <c r="B9" s="20" t="s">
        <v>68</v>
      </c>
      <c r="C9" s="20" t="s">
        <v>95</v>
      </c>
      <c r="D9" s="8" t="s">
        <v>97</v>
      </c>
      <c r="E9" s="98" t="s">
        <v>4</v>
      </c>
      <c r="F9" s="20" t="s">
        <v>96</v>
      </c>
      <c r="G9" s="20" t="s">
        <v>100</v>
      </c>
      <c r="H9" s="20" t="s">
        <v>99</v>
      </c>
      <c r="I9" s="20"/>
    </row>
    <row r="10" spans="1:9" s="3" customFormat="1" ht="13.5" thickBot="1">
      <c r="A10" s="23"/>
      <c r="B10" s="25"/>
      <c r="C10" s="25" t="s">
        <v>96</v>
      </c>
      <c r="D10" s="41" t="s">
        <v>107</v>
      </c>
      <c r="E10" s="99" t="s">
        <v>69</v>
      </c>
      <c r="F10" s="25"/>
      <c r="G10" s="25" t="s">
        <v>101</v>
      </c>
      <c r="H10" s="25"/>
      <c r="I10" s="25"/>
    </row>
    <row r="11" spans="1:9" s="3" customFormat="1" ht="12.75">
      <c r="A11" s="17"/>
      <c r="B11" s="20" t="s">
        <v>6</v>
      </c>
      <c r="C11" s="20" t="s">
        <v>6</v>
      </c>
      <c r="D11" s="20" t="s">
        <v>6</v>
      </c>
      <c r="E11" s="98" t="s">
        <v>6</v>
      </c>
      <c r="F11" s="20" t="s">
        <v>7</v>
      </c>
      <c r="G11" s="20" t="s">
        <v>7</v>
      </c>
      <c r="H11" s="20" t="s">
        <v>7</v>
      </c>
      <c r="I11" s="20" t="s">
        <v>7</v>
      </c>
    </row>
    <row r="12" spans="1:9" ht="12.75">
      <c r="A12" s="18"/>
      <c r="B12" s="18"/>
      <c r="C12" s="18"/>
      <c r="D12" s="11"/>
      <c r="E12" s="29"/>
      <c r="F12" s="18"/>
      <c r="G12" s="18"/>
      <c r="H12" s="18"/>
      <c r="I12" s="18"/>
    </row>
    <row r="13" spans="1:9" s="3" customFormat="1" ht="12.75">
      <c r="A13" s="17" t="s">
        <v>108</v>
      </c>
      <c r="B13" s="32">
        <v>60.591</v>
      </c>
      <c r="C13" s="32">
        <v>60.635</v>
      </c>
      <c r="D13" s="63">
        <v>64.65</v>
      </c>
      <c r="E13" s="100">
        <v>69.269</v>
      </c>
      <c r="F13" s="34">
        <f>(C13-B13)/B13*100</f>
        <v>0.07261804558432264</v>
      </c>
      <c r="G13" s="34">
        <f>(D13-C13)/B13*100</f>
        <v>6.626396659569915</v>
      </c>
      <c r="H13" s="34">
        <f>(E13-D13)/B13*100</f>
        <v>7.623244376227492</v>
      </c>
      <c r="I13" s="34">
        <f>(E13-B13)/B13*100</f>
        <v>14.32225908138173</v>
      </c>
    </row>
    <row r="14" spans="1:9" ht="12.75">
      <c r="A14" s="18"/>
      <c r="B14" s="27"/>
      <c r="C14" s="27"/>
      <c r="D14" s="64"/>
      <c r="E14" s="30"/>
      <c r="F14" s="27"/>
      <c r="G14" s="27"/>
      <c r="H14" s="27"/>
      <c r="I14" s="28"/>
    </row>
    <row r="15" spans="1:9" s="93" customFormat="1" ht="12.75">
      <c r="A15" s="89" t="s">
        <v>109</v>
      </c>
      <c r="B15" s="90"/>
      <c r="C15" s="90"/>
      <c r="D15" s="91"/>
      <c r="E15" s="30"/>
      <c r="F15" s="90"/>
      <c r="G15" s="90"/>
      <c r="H15" s="90"/>
      <c r="I15" s="92"/>
    </row>
    <row r="16" spans="1:9" s="93" customFormat="1" ht="12.75">
      <c r="A16" s="89"/>
      <c r="B16" s="90"/>
      <c r="C16" s="90"/>
      <c r="D16" s="91"/>
      <c r="E16" s="30"/>
      <c r="F16" s="90"/>
      <c r="G16" s="90"/>
      <c r="H16" s="90"/>
      <c r="I16" s="92"/>
    </row>
    <row r="17" spans="1:9" s="93" customFormat="1" ht="12.75">
      <c r="A17" s="89" t="s">
        <v>18</v>
      </c>
      <c r="B17" s="90">
        <v>10.829</v>
      </c>
      <c r="C17" s="90">
        <v>9.752</v>
      </c>
      <c r="D17" s="91">
        <v>9.752</v>
      </c>
      <c r="E17" s="30">
        <v>11.362</v>
      </c>
      <c r="F17" s="94">
        <f>(C17-B17)/B17*100</f>
        <v>-9.945516668205743</v>
      </c>
      <c r="G17" s="94">
        <f>(D17-C17)/B17*100</f>
        <v>0</v>
      </c>
      <c r="H17" s="94">
        <f>(E17-D17)/B17*100</f>
        <v>14.867485455720745</v>
      </c>
      <c r="I17" s="94">
        <f>(E17-B17)/B17*100</f>
        <v>4.921968787515</v>
      </c>
    </row>
    <row r="18" spans="1:9" s="93" customFormat="1" ht="12.75">
      <c r="A18" s="89" t="s">
        <v>110</v>
      </c>
      <c r="B18" s="89">
        <v>49.762</v>
      </c>
      <c r="C18" s="89">
        <v>50.883</v>
      </c>
      <c r="D18" s="95">
        <v>54.897</v>
      </c>
      <c r="E18" s="29">
        <v>57.907</v>
      </c>
      <c r="F18" s="94">
        <f>(C18-B18)/B18*100</f>
        <v>2.252722961295772</v>
      </c>
      <c r="G18" s="94">
        <f>(D18-C18)/B18*100</f>
        <v>8.066396045175024</v>
      </c>
      <c r="H18" s="94">
        <f>(E18-D18)/B18*100</f>
        <v>6.048792251115305</v>
      </c>
      <c r="I18" s="94">
        <f>(E18-B18)/B18*100</f>
        <v>16.3679112575861</v>
      </c>
    </row>
    <row r="19" spans="1:9" s="93" customFormat="1" ht="12.75">
      <c r="A19" s="89"/>
      <c r="B19" s="90"/>
      <c r="C19" s="90"/>
      <c r="D19" s="91"/>
      <c r="E19" s="30"/>
      <c r="F19" s="90"/>
      <c r="G19" s="90"/>
      <c r="H19" s="90"/>
      <c r="I19" s="92"/>
    </row>
    <row r="20" spans="1:9" ht="12.75">
      <c r="A20" s="18"/>
      <c r="B20" s="27"/>
      <c r="C20" s="27"/>
      <c r="D20" s="64"/>
      <c r="E20" s="30"/>
      <c r="F20" s="27"/>
      <c r="G20" s="27"/>
      <c r="H20" s="27"/>
      <c r="I20" s="28"/>
    </row>
    <row r="21" spans="1:9" s="3" customFormat="1" ht="12.75">
      <c r="A21" s="17" t="s">
        <v>112</v>
      </c>
      <c r="B21" s="32">
        <v>47.271393</v>
      </c>
      <c r="C21" s="32">
        <v>47.437</v>
      </c>
      <c r="D21" s="3">
        <v>47.437</v>
      </c>
      <c r="E21" s="100">
        <v>51.235</v>
      </c>
      <c r="F21" s="34">
        <f>(C21-B21)/B21*100</f>
        <v>0.3503323881316429</v>
      </c>
      <c r="G21" s="34">
        <f>(D21-C21)/B21*100</f>
        <v>0</v>
      </c>
      <c r="H21" s="34">
        <f>(E21-D21)/B21*100</f>
        <v>8.03445754179489</v>
      </c>
      <c r="I21" s="34">
        <f>(E21-B21)/B21*100</f>
        <v>8.384789929926532</v>
      </c>
    </row>
    <row r="22" spans="1:9" ht="12.75">
      <c r="A22" s="18"/>
      <c r="B22" s="27"/>
      <c r="C22" s="27"/>
      <c r="E22" s="30"/>
      <c r="F22" s="27"/>
      <c r="G22" s="27"/>
      <c r="H22" s="27"/>
      <c r="I22" s="28"/>
    </row>
    <row r="23" spans="1:9" s="93" customFormat="1" ht="12.75">
      <c r="A23" s="89" t="s">
        <v>113</v>
      </c>
      <c r="B23" s="90"/>
      <c r="C23" s="90"/>
      <c r="E23" s="30"/>
      <c r="F23" s="90"/>
      <c r="G23" s="90"/>
      <c r="H23" s="90"/>
      <c r="I23" s="92"/>
    </row>
    <row r="24" spans="1:9" s="93" customFormat="1" ht="12.75">
      <c r="A24" s="89"/>
      <c r="B24" s="90"/>
      <c r="C24" s="90"/>
      <c r="E24" s="30"/>
      <c r="F24" s="90"/>
      <c r="G24" s="90"/>
      <c r="H24" s="90"/>
      <c r="I24" s="92"/>
    </row>
    <row r="25" spans="1:9" s="93" customFormat="1" ht="12.75">
      <c r="A25" s="89" t="s">
        <v>8</v>
      </c>
      <c r="B25" s="90">
        <v>19.931</v>
      </c>
      <c r="C25" s="90">
        <v>21.052</v>
      </c>
      <c r="D25" s="90">
        <v>21.052</v>
      </c>
      <c r="E25" s="30">
        <v>24.266</v>
      </c>
      <c r="F25" s="94">
        <f>(C25-B25)/B25*100</f>
        <v>5.624404194470918</v>
      </c>
      <c r="G25" s="94">
        <f>(D25-C25)/B25*100</f>
        <v>0</v>
      </c>
      <c r="H25" s="94">
        <f>(E25-D25)/B25*100</f>
        <v>16.125633435351958</v>
      </c>
      <c r="I25" s="94">
        <f>(E25-B25)/B25*100</f>
        <v>21.750037629822874</v>
      </c>
    </row>
    <row r="26" spans="1:9" s="93" customFormat="1" ht="12.75">
      <c r="A26" s="89" t="s">
        <v>9</v>
      </c>
      <c r="B26" s="104">
        <v>16.626</v>
      </c>
      <c r="C26" s="104">
        <v>16.626</v>
      </c>
      <c r="D26" s="104">
        <v>16.626</v>
      </c>
      <c r="E26" s="105">
        <v>15.6</v>
      </c>
      <c r="F26" s="106">
        <f>(C26-B26)/B26*100</f>
        <v>0</v>
      </c>
      <c r="G26" s="106">
        <f>(D26-C26)/B26*100</f>
        <v>0</v>
      </c>
      <c r="H26" s="106">
        <f>(E26-D26)/B26*100</f>
        <v>-6.171057380007226</v>
      </c>
      <c r="I26" s="106">
        <f>(E26-B26)/B26*100</f>
        <v>-6.171057380007226</v>
      </c>
    </row>
    <row r="27" spans="1:9" s="93" customFormat="1" ht="12.75">
      <c r="A27" s="89" t="s">
        <v>114</v>
      </c>
      <c r="B27" s="90">
        <f>B25+B26</f>
        <v>36.557</v>
      </c>
      <c r="C27" s="90">
        <f>C25+C26</f>
        <v>37.678</v>
      </c>
      <c r="D27" s="90">
        <f>D25+D26</f>
        <v>37.678</v>
      </c>
      <c r="E27" s="30">
        <f>E25+E26</f>
        <v>39.866</v>
      </c>
      <c r="F27" s="94">
        <f>(C27-B27)/B27*100</f>
        <v>3.066444183056583</v>
      </c>
      <c r="G27" s="94">
        <f>(D27-C27)/B27*100</f>
        <v>0</v>
      </c>
      <c r="H27" s="94">
        <f>(E27-D27)/B27*100</f>
        <v>5.985173838115825</v>
      </c>
      <c r="I27" s="94">
        <f>(E27-B27)/B27*100</f>
        <v>9.051618021172409</v>
      </c>
    </row>
    <row r="28" spans="1:9" s="93" customFormat="1" ht="12.75">
      <c r="A28" s="89" t="s">
        <v>18</v>
      </c>
      <c r="B28" s="90">
        <v>10.829</v>
      </c>
      <c r="C28" s="90">
        <v>9.752</v>
      </c>
      <c r="D28" s="90">
        <v>9.752</v>
      </c>
      <c r="E28" s="30">
        <v>11.362</v>
      </c>
      <c r="F28" s="94">
        <f>(C28-B28)/B28*100</f>
        <v>-9.945516668205743</v>
      </c>
      <c r="G28" s="94">
        <f>(D28-C28)/B28*100</f>
        <v>0</v>
      </c>
      <c r="H28" s="94">
        <f>(E28-D28)/B28*100</f>
        <v>14.867485455720745</v>
      </c>
      <c r="I28" s="94">
        <f>(E28-B28)/B28*100</f>
        <v>4.921968787515</v>
      </c>
    </row>
    <row r="29" spans="1:9" s="93" customFormat="1" ht="12.75">
      <c r="A29" s="89" t="s">
        <v>10</v>
      </c>
      <c r="B29" s="90">
        <v>0.007</v>
      </c>
      <c r="C29" s="90">
        <v>0.007</v>
      </c>
      <c r="D29" s="90">
        <v>0.007</v>
      </c>
      <c r="E29" s="30">
        <v>0.007</v>
      </c>
      <c r="F29" s="94">
        <f>(C29-B29)/B29*100</f>
        <v>0</v>
      </c>
      <c r="G29" s="94">
        <f>(D29-C29)/B29*100</f>
        <v>0</v>
      </c>
      <c r="H29" s="94">
        <f>(E29-D29)/B29*100</f>
        <v>0</v>
      </c>
      <c r="I29" s="94">
        <f>(E29-B29)/B29*100</f>
        <v>0</v>
      </c>
    </row>
    <row r="30" spans="1:9" s="93" customFormat="1" ht="12.75">
      <c r="A30" s="89"/>
      <c r="B30" s="89"/>
      <c r="C30" s="89"/>
      <c r="D30" s="95"/>
      <c r="E30" s="29"/>
      <c r="F30" s="89"/>
      <c r="G30" s="89"/>
      <c r="H30" s="89"/>
      <c r="I30" s="92"/>
    </row>
    <row r="31" spans="1:9" s="93" customFormat="1" ht="12.75">
      <c r="A31" s="89" t="s">
        <v>115</v>
      </c>
      <c r="B31" s="96">
        <v>0.782</v>
      </c>
      <c r="C31" s="96">
        <v>0.782</v>
      </c>
      <c r="D31" s="96">
        <v>0.782</v>
      </c>
      <c r="E31" s="31">
        <v>0.74</v>
      </c>
      <c r="F31" s="94"/>
      <c r="G31" s="94"/>
      <c r="H31" s="94"/>
      <c r="I31" s="94"/>
    </row>
    <row r="32" spans="1:9" ht="12.75">
      <c r="A32" s="18"/>
      <c r="B32" s="18"/>
      <c r="C32" s="18"/>
      <c r="D32" s="11"/>
      <c r="E32" s="29"/>
      <c r="F32" s="18"/>
      <c r="G32" s="18"/>
      <c r="H32" s="18"/>
      <c r="I32" s="28"/>
    </row>
    <row r="33" spans="1:9" s="3" customFormat="1" ht="12.75">
      <c r="A33" s="17" t="s">
        <v>116</v>
      </c>
      <c r="B33" s="32">
        <v>13.32</v>
      </c>
      <c r="C33" s="32">
        <v>13.32</v>
      </c>
      <c r="D33" s="45">
        <v>17.335</v>
      </c>
      <c r="E33" s="54">
        <v>18.094</v>
      </c>
      <c r="F33" s="34">
        <f>(C33-B33)/B33*100</f>
        <v>0</v>
      </c>
      <c r="G33" s="34">
        <f>(D33-C33)/B33*100</f>
        <v>30.14264264264265</v>
      </c>
      <c r="H33" s="34">
        <f>(E33-D33)/B33*100</f>
        <v>5.698198198198201</v>
      </c>
      <c r="I33" s="34">
        <f>(E33-B33)/B33*100</f>
        <v>35.84084084084085</v>
      </c>
    </row>
    <row r="34" spans="1:9" s="3" customFormat="1" ht="12.75">
      <c r="A34" s="17"/>
      <c r="B34" s="32"/>
      <c r="C34" s="32"/>
      <c r="D34" s="45"/>
      <c r="E34" s="54"/>
      <c r="F34" s="34"/>
      <c r="G34" s="34"/>
      <c r="H34" s="34"/>
      <c r="I34" s="34"/>
    </row>
    <row r="35" spans="1:9" ht="12.75">
      <c r="A35" s="18" t="s">
        <v>11</v>
      </c>
      <c r="B35" s="18"/>
      <c r="C35" s="18"/>
      <c r="D35" s="11"/>
      <c r="E35" s="29"/>
      <c r="F35" s="18"/>
      <c r="G35" s="18"/>
      <c r="H35" s="18"/>
      <c r="I35" s="28"/>
    </row>
    <row r="36" spans="1:9" ht="12.75">
      <c r="A36" s="18" t="s">
        <v>102</v>
      </c>
      <c r="B36" s="21">
        <v>769.16</v>
      </c>
      <c r="C36" s="21">
        <v>769.16</v>
      </c>
      <c r="D36" s="65">
        <v>874.05</v>
      </c>
      <c r="E36" s="101">
        <v>908.98</v>
      </c>
      <c r="F36" s="87">
        <f>(C36-B36)/B36*100</f>
        <v>0</v>
      </c>
      <c r="G36" s="87">
        <f>(D36-C36)/B36*100</f>
        <v>13.63695459982318</v>
      </c>
      <c r="H36" s="87">
        <f>(E36-D36)/B36*100</f>
        <v>4.541317801237723</v>
      </c>
      <c r="I36" s="87">
        <f>(E36-B36)/B36*100</f>
        <v>18.178272401060905</v>
      </c>
    </row>
    <row r="37" spans="1:9" ht="12.75">
      <c r="A37" s="18" t="s">
        <v>103</v>
      </c>
      <c r="B37" s="21">
        <v>853.01</v>
      </c>
      <c r="C37" s="21">
        <v>853.01</v>
      </c>
      <c r="D37" s="65">
        <v>1000.85</v>
      </c>
      <c r="E37" s="101">
        <v>1036.06</v>
      </c>
      <c r="F37" s="87">
        <f>(C37-B37)/B37*100</f>
        <v>0</v>
      </c>
      <c r="G37" s="87">
        <f>(D37-C37)/B37*100</f>
        <v>17.331567039073402</v>
      </c>
      <c r="H37" s="87">
        <f>(E37-D37)/B37*100</f>
        <v>4.1277358999308245</v>
      </c>
      <c r="I37" s="87">
        <f>(E37-B37)/B37*100</f>
        <v>21.45930293900423</v>
      </c>
    </row>
    <row r="38" spans="1:9" ht="12.75">
      <c r="A38" s="18"/>
      <c r="B38" s="18"/>
      <c r="C38" s="18"/>
      <c r="D38" s="11"/>
      <c r="E38" s="29"/>
      <c r="F38" s="88"/>
      <c r="G38" s="88"/>
      <c r="H38" s="88"/>
      <c r="I38" s="87"/>
    </row>
    <row r="39" spans="1:9" ht="12.75">
      <c r="A39" s="18" t="s">
        <v>12</v>
      </c>
      <c r="B39" s="22">
        <v>17320330</v>
      </c>
      <c r="C39" s="22">
        <v>17320330</v>
      </c>
      <c r="D39" s="66">
        <v>17320330</v>
      </c>
      <c r="E39" s="102">
        <v>17464000</v>
      </c>
      <c r="F39" s="87">
        <f>(C39-B39)/B39*100</f>
        <v>0</v>
      </c>
      <c r="G39" s="87">
        <f>(D39-C39)/B39*100</f>
        <v>0</v>
      </c>
      <c r="H39" s="87">
        <f>(E39-D39)/B39*100</f>
        <v>0.8294876598771501</v>
      </c>
      <c r="I39" s="87">
        <f>(E39-B39)/B39*100</f>
        <v>0.8294876598771501</v>
      </c>
    </row>
    <row r="40" spans="1:9" ht="13.5" thickBot="1">
      <c r="A40" s="19"/>
      <c r="B40" s="19"/>
      <c r="C40" s="19"/>
      <c r="D40" s="15"/>
      <c r="E40" s="103"/>
      <c r="F40" s="19"/>
      <c r="G40" s="19"/>
      <c r="H40" s="19"/>
      <c r="I40" s="19"/>
    </row>
    <row r="43" ht="12.75">
      <c r="A43" s="3"/>
    </row>
    <row r="44" spans="3:4" ht="12.75">
      <c r="C44" s="4"/>
      <c r="D44" s="4"/>
    </row>
    <row r="51" s="3" customFormat="1" ht="12.75"/>
    <row r="53" ht="12.75">
      <c r="A53" t="s">
        <v>14</v>
      </c>
    </row>
  </sheetData>
  <printOptions horizontalCentered="1" vertic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  <headerFooter alignWithMargins="0">
    <oddHeader>&amp;R&amp;"Arial,Bold"&amp;12&amp;UAppendix A</oddHeader>
    <oddFooter>&amp;L&amp;"Arial,Bold"&amp;12&amp;UAppendix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25">
      <selection activeCell="B38" sqref="B38"/>
    </sheetView>
  </sheetViews>
  <sheetFormatPr defaultColWidth="9.140625" defaultRowHeight="12.75"/>
  <cols>
    <col min="1" max="1" width="22.00390625" style="0" bestFit="1" customWidth="1"/>
    <col min="2" max="2" width="10.8515625" style="0" bestFit="1" customWidth="1"/>
    <col min="3" max="3" width="11.28125" style="0" customWidth="1"/>
    <col min="4" max="4" width="9.8515625" style="0" customWidth="1"/>
    <col min="5" max="5" width="8.00390625" style="0" bestFit="1" customWidth="1"/>
    <col min="6" max="6" width="8.00390625" style="0" customWidth="1"/>
    <col min="7" max="7" width="8.00390625" style="0" bestFit="1" customWidth="1"/>
    <col min="8" max="8" width="1.8515625" style="0" customWidth="1"/>
    <col min="9" max="9" width="11.57421875" style="0" customWidth="1"/>
    <col min="10" max="10" width="10.8515625" style="0" bestFit="1" customWidth="1"/>
    <col min="11" max="11" width="11.140625" style="0" bestFit="1" customWidth="1"/>
    <col min="12" max="12" width="8.00390625" style="0" bestFit="1" customWidth="1"/>
    <col min="13" max="13" width="10.140625" style="0" bestFit="1" customWidth="1"/>
  </cols>
  <sheetData>
    <row r="1" spans="1:12" ht="12.7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3.5" thickBot="1"/>
    <row r="5" spans="1:14" ht="13.5" thickBot="1">
      <c r="A5" s="36"/>
      <c r="B5" s="42" t="s">
        <v>1</v>
      </c>
      <c r="C5" s="43"/>
      <c r="D5" s="43"/>
      <c r="E5" s="43"/>
      <c r="F5" s="43"/>
      <c r="G5" s="44"/>
      <c r="H5" s="37"/>
      <c r="I5" s="42" t="s">
        <v>30</v>
      </c>
      <c r="J5" s="43"/>
      <c r="K5" s="43"/>
      <c r="L5" s="43"/>
      <c r="M5" s="43"/>
      <c r="N5" s="44"/>
    </row>
    <row r="6" spans="1:14" ht="12.75">
      <c r="A6" s="9"/>
      <c r="B6" s="9"/>
      <c r="C6" s="10"/>
      <c r="D6" s="10"/>
      <c r="E6" s="10"/>
      <c r="F6" s="10"/>
      <c r="G6" s="11"/>
      <c r="H6" s="10"/>
      <c r="I6" s="36"/>
      <c r="J6" s="37"/>
      <c r="K6" s="37"/>
      <c r="L6" s="37"/>
      <c r="M6" s="37"/>
      <c r="N6" s="71"/>
    </row>
    <row r="7" spans="1:14" ht="12.75">
      <c r="A7" s="9"/>
      <c r="B7" s="39" t="s">
        <v>2</v>
      </c>
      <c r="C7" s="7" t="s">
        <v>2</v>
      </c>
      <c r="D7" s="7" t="s">
        <v>16</v>
      </c>
      <c r="E7" s="7" t="s">
        <v>20</v>
      </c>
      <c r="F7" s="7" t="s">
        <v>16</v>
      </c>
      <c r="G7" s="8" t="s">
        <v>16</v>
      </c>
      <c r="H7" s="10"/>
      <c r="I7" s="39" t="s">
        <v>2</v>
      </c>
      <c r="J7" s="7" t="s">
        <v>2</v>
      </c>
      <c r="K7" s="7" t="s">
        <v>16</v>
      </c>
      <c r="L7" s="7" t="s">
        <v>20</v>
      </c>
      <c r="M7" s="7" t="s">
        <v>16</v>
      </c>
      <c r="N7" s="8" t="s">
        <v>16</v>
      </c>
    </row>
    <row r="8" spans="1:14" ht="12.75">
      <c r="A8" s="6" t="s">
        <v>21</v>
      </c>
      <c r="B8" s="39" t="s">
        <v>3</v>
      </c>
      <c r="C8" s="7" t="s">
        <v>3</v>
      </c>
      <c r="D8" s="7" t="s">
        <v>31</v>
      </c>
      <c r="E8" s="7"/>
      <c r="F8" s="7" t="s">
        <v>70</v>
      </c>
      <c r="G8" s="8" t="s">
        <v>69</v>
      </c>
      <c r="H8" s="10"/>
      <c r="I8" s="39" t="s">
        <v>3</v>
      </c>
      <c r="J8" s="7" t="s">
        <v>3</v>
      </c>
      <c r="K8" s="7" t="s">
        <v>31</v>
      </c>
      <c r="L8" s="7"/>
      <c r="M8" s="7" t="s">
        <v>70</v>
      </c>
      <c r="N8" s="8" t="s">
        <v>69</v>
      </c>
    </row>
    <row r="9" spans="1:14" ht="13.5" thickBot="1">
      <c r="A9" s="13"/>
      <c r="B9" s="40"/>
      <c r="C9" s="24" t="s">
        <v>15</v>
      </c>
      <c r="D9" s="24"/>
      <c r="E9" s="24"/>
      <c r="F9" s="24"/>
      <c r="G9" s="41"/>
      <c r="H9" s="14"/>
      <c r="I9" s="40"/>
      <c r="J9" s="24" t="s">
        <v>15</v>
      </c>
      <c r="K9" s="24"/>
      <c r="L9" s="24"/>
      <c r="M9" s="24" t="s">
        <v>111</v>
      </c>
      <c r="N9" s="41"/>
    </row>
    <row r="10" spans="1:14" ht="12.75">
      <c r="A10" s="36"/>
      <c r="B10" s="79" t="s">
        <v>5</v>
      </c>
      <c r="C10" s="5" t="s">
        <v>5</v>
      </c>
      <c r="D10" s="5" t="s">
        <v>5</v>
      </c>
      <c r="E10" s="5" t="s">
        <v>7</v>
      </c>
      <c r="F10" s="5" t="s">
        <v>5</v>
      </c>
      <c r="G10" s="62" t="s">
        <v>5</v>
      </c>
      <c r="H10" s="37"/>
      <c r="I10" s="79" t="s">
        <v>13</v>
      </c>
      <c r="J10" s="5" t="s">
        <v>13</v>
      </c>
      <c r="K10" s="5" t="s">
        <v>13</v>
      </c>
      <c r="L10" s="5" t="s">
        <v>7</v>
      </c>
      <c r="M10" s="5" t="s">
        <v>13</v>
      </c>
      <c r="N10" s="62" t="s">
        <v>13</v>
      </c>
    </row>
    <row r="11" spans="1:14" ht="12.75">
      <c r="A11" s="9"/>
      <c r="B11" s="9"/>
      <c r="C11" s="10"/>
      <c r="D11" s="10"/>
      <c r="E11" s="10"/>
      <c r="F11" s="10"/>
      <c r="G11" s="11"/>
      <c r="H11" s="10"/>
      <c r="I11" s="9"/>
      <c r="J11" s="10"/>
      <c r="K11" s="10"/>
      <c r="L11" s="10"/>
      <c r="M11" s="10"/>
      <c r="N11" s="11"/>
    </row>
    <row r="12" spans="1:14" ht="12.75">
      <c r="A12" s="9"/>
      <c r="B12" s="9"/>
      <c r="C12" s="10"/>
      <c r="D12" s="10"/>
      <c r="E12" s="10"/>
      <c r="F12" s="10"/>
      <c r="G12" s="11"/>
      <c r="H12" s="10"/>
      <c r="I12" s="9"/>
      <c r="J12" s="10"/>
      <c r="K12" s="10"/>
      <c r="L12" s="10"/>
      <c r="M12" s="10"/>
      <c r="N12" s="11"/>
    </row>
    <row r="13" spans="1:14" ht="12.75">
      <c r="A13" s="9" t="s">
        <v>22</v>
      </c>
      <c r="B13" s="9">
        <v>22.503</v>
      </c>
      <c r="C13" s="10">
        <v>23.484</v>
      </c>
      <c r="D13" s="10">
        <v>25.015</v>
      </c>
      <c r="E13" s="68">
        <v>6.5</v>
      </c>
      <c r="F13" s="107">
        <v>0</v>
      </c>
      <c r="G13" s="11">
        <v>25.015</v>
      </c>
      <c r="H13" s="10"/>
      <c r="I13" s="9">
        <v>104.429</v>
      </c>
      <c r="J13" s="67">
        <v>108.291</v>
      </c>
      <c r="K13" s="67">
        <v>114.404</v>
      </c>
      <c r="L13" s="69">
        <f>(K13-J13)/J13*100</f>
        <v>5.644975113351987</v>
      </c>
      <c r="M13" s="67">
        <v>0</v>
      </c>
      <c r="N13" s="95">
        <v>114.404</v>
      </c>
    </row>
    <row r="14" spans="1:14" ht="12.75">
      <c r="A14" s="9"/>
      <c r="B14" s="9"/>
      <c r="C14" s="10"/>
      <c r="D14" s="10"/>
      <c r="E14" s="69"/>
      <c r="F14" s="26"/>
      <c r="G14" s="11"/>
      <c r="H14" s="10"/>
      <c r="I14" s="9"/>
      <c r="J14" s="10"/>
      <c r="K14" s="10"/>
      <c r="L14" s="10"/>
      <c r="M14" s="10"/>
      <c r="N14" s="11"/>
    </row>
    <row r="15" spans="1:14" ht="12.75">
      <c r="A15" s="9" t="s">
        <v>23</v>
      </c>
      <c r="B15" s="9">
        <v>9.231</v>
      </c>
      <c r="C15" s="10">
        <v>9.481</v>
      </c>
      <c r="D15" s="10">
        <v>10.071</v>
      </c>
      <c r="E15" s="68">
        <v>6.2</v>
      </c>
      <c r="F15" s="70">
        <v>1.1</v>
      </c>
      <c r="G15" s="11">
        <v>11.171</v>
      </c>
      <c r="H15" s="10"/>
      <c r="I15" s="9">
        <v>54.531</v>
      </c>
      <c r="J15" s="67">
        <v>55.762</v>
      </c>
      <c r="K15" s="70">
        <v>58.4</v>
      </c>
      <c r="L15" s="69">
        <f>(K15-J15)/J15*100</f>
        <v>4.730820271869729</v>
      </c>
      <c r="M15" s="67">
        <v>6.379</v>
      </c>
      <c r="N15" s="95">
        <v>64.779</v>
      </c>
    </row>
    <row r="16" spans="1:14" ht="12.75">
      <c r="A16" s="9"/>
      <c r="B16" s="9"/>
      <c r="C16" s="10"/>
      <c r="D16" s="10"/>
      <c r="E16" s="69"/>
      <c r="F16" s="26"/>
      <c r="G16" s="11"/>
      <c r="H16" s="10"/>
      <c r="I16" s="9"/>
      <c r="J16" s="10"/>
      <c r="K16" s="10"/>
      <c r="L16" s="10"/>
      <c r="M16" s="10"/>
      <c r="N16" s="11"/>
    </row>
    <row r="17" spans="1:14" ht="12.75">
      <c r="A17" s="9" t="s">
        <v>24</v>
      </c>
      <c r="B17" s="9">
        <v>3.577</v>
      </c>
      <c r="C17" s="10">
        <v>3.577</v>
      </c>
      <c r="D17" s="10">
        <v>3.583</v>
      </c>
      <c r="E17" s="68">
        <v>0.1</v>
      </c>
      <c r="F17" s="70">
        <v>0.569</v>
      </c>
      <c r="G17" s="11">
        <v>4.152</v>
      </c>
      <c r="H17" s="10"/>
      <c r="I17" s="9"/>
      <c r="J17" s="10"/>
      <c r="K17" s="10"/>
      <c r="L17" s="10"/>
      <c r="M17" s="10"/>
      <c r="N17" s="11"/>
    </row>
    <row r="18" spans="1:14" ht="12.75">
      <c r="A18" s="9"/>
      <c r="B18" s="9"/>
      <c r="C18" s="10"/>
      <c r="D18" s="10"/>
      <c r="E18" s="69"/>
      <c r="F18" s="26"/>
      <c r="G18" s="11"/>
      <c r="H18" s="10"/>
      <c r="I18" s="9"/>
      <c r="J18" s="10"/>
      <c r="K18" s="10"/>
      <c r="L18" s="10"/>
      <c r="M18" s="10"/>
      <c r="N18" s="11"/>
    </row>
    <row r="19" spans="1:14" ht="12.75">
      <c r="A19" s="9" t="s">
        <v>25</v>
      </c>
      <c r="B19" s="9">
        <v>1.521</v>
      </c>
      <c r="C19" s="10">
        <v>1.521</v>
      </c>
      <c r="D19" s="10">
        <v>1.583</v>
      </c>
      <c r="E19" s="68">
        <v>4</v>
      </c>
      <c r="F19" s="70">
        <v>0.195</v>
      </c>
      <c r="G19" s="11">
        <v>1.778</v>
      </c>
      <c r="H19" s="10"/>
      <c r="I19" s="9"/>
      <c r="J19" s="10"/>
      <c r="K19" s="10"/>
      <c r="L19" s="10"/>
      <c r="M19" s="10"/>
      <c r="N19" s="11"/>
    </row>
    <row r="20" spans="1:14" ht="12.75">
      <c r="A20" s="9"/>
      <c r="B20" s="9"/>
      <c r="C20" s="10"/>
      <c r="D20" s="10"/>
      <c r="E20" s="69"/>
      <c r="F20" s="26"/>
      <c r="G20" s="11"/>
      <c r="H20" s="10"/>
      <c r="I20" s="9"/>
      <c r="J20" s="10"/>
      <c r="K20" s="10"/>
      <c r="L20" s="10"/>
      <c r="M20" s="10"/>
      <c r="N20" s="11"/>
    </row>
    <row r="21" spans="1:14" ht="12.75">
      <c r="A21" s="9" t="s">
        <v>26</v>
      </c>
      <c r="B21" s="9">
        <v>1.955</v>
      </c>
      <c r="C21" s="10">
        <v>1.945</v>
      </c>
      <c r="D21" s="10">
        <v>1.994</v>
      </c>
      <c r="E21" s="68">
        <v>2.6</v>
      </c>
      <c r="F21" s="70">
        <v>-0.04</v>
      </c>
      <c r="G21" s="11">
        <v>1.954</v>
      </c>
      <c r="H21" s="10"/>
      <c r="I21" s="9">
        <v>9.133</v>
      </c>
      <c r="J21" s="67">
        <v>9.133</v>
      </c>
      <c r="K21" s="67">
        <v>9.625</v>
      </c>
      <c r="L21" s="69">
        <f>(K21-J21)/J21*100</f>
        <v>5.387057921821974</v>
      </c>
      <c r="M21" s="67">
        <v>-0.193</v>
      </c>
      <c r="N21" s="95">
        <v>9.432</v>
      </c>
    </row>
    <row r="22" spans="1:14" ht="12.75">
      <c r="A22" s="9"/>
      <c r="B22" s="9"/>
      <c r="C22" s="10"/>
      <c r="D22" s="10"/>
      <c r="E22" s="69"/>
      <c r="F22" s="26"/>
      <c r="G22" s="11"/>
      <c r="H22" s="10"/>
      <c r="I22" s="9"/>
      <c r="J22" s="10"/>
      <c r="K22" s="10"/>
      <c r="L22" s="10"/>
      <c r="M22" s="10"/>
      <c r="N22" s="11"/>
    </row>
    <row r="23" spans="1:14" ht="12.75">
      <c r="A23" s="9" t="s">
        <v>27</v>
      </c>
      <c r="B23" s="9">
        <v>8.961</v>
      </c>
      <c r="C23" s="10">
        <v>8.862</v>
      </c>
      <c r="D23" s="10">
        <v>9.339</v>
      </c>
      <c r="E23" s="68">
        <v>5.4</v>
      </c>
      <c r="F23" s="70">
        <v>2.23</v>
      </c>
      <c r="G23" s="11">
        <v>11.569</v>
      </c>
      <c r="H23" s="10"/>
      <c r="I23" s="9">
        <v>43.791</v>
      </c>
      <c r="J23" s="67">
        <v>43.195</v>
      </c>
      <c r="K23" s="67">
        <v>43.687</v>
      </c>
      <c r="L23" s="69">
        <f>(K23-J23)/J23*100</f>
        <v>1.1390207199907334</v>
      </c>
      <c r="M23" s="67">
        <v>10.432</v>
      </c>
      <c r="N23" s="95">
        <v>54.119</v>
      </c>
    </row>
    <row r="24" spans="1:14" ht="12.75">
      <c r="A24" s="9"/>
      <c r="B24" s="9"/>
      <c r="C24" s="10"/>
      <c r="D24" s="10"/>
      <c r="E24" s="69"/>
      <c r="F24" s="26"/>
      <c r="G24" s="11"/>
      <c r="H24" s="10"/>
      <c r="I24" s="9"/>
      <c r="J24" s="10"/>
      <c r="K24" s="10"/>
      <c r="L24" s="10"/>
      <c r="M24" s="10"/>
      <c r="N24" s="11"/>
    </row>
    <row r="25" spans="1:14" ht="12.75">
      <c r="A25" s="9" t="s">
        <v>28</v>
      </c>
      <c r="B25" s="9">
        <v>2.014</v>
      </c>
      <c r="C25" s="10">
        <v>2.014</v>
      </c>
      <c r="D25" s="10">
        <v>2.308</v>
      </c>
      <c r="E25" s="68">
        <v>14.6</v>
      </c>
      <c r="F25" s="70">
        <v>-0.04</v>
      </c>
      <c r="G25" s="11">
        <v>2.268</v>
      </c>
      <c r="H25" s="10"/>
      <c r="I25" s="9">
        <v>15.974</v>
      </c>
      <c r="J25" s="67">
        <v>15.969</v>
      </c>
      <c r="K25" s="67">
        <v>17.939</v>
      </c>
      <c r="L25" s="69">
        <f>(K25-J25)/J25*100</f>
        <v>12.336401778445744</v>
      </c>
      <c r="M25" s="67">
        <v>-0.311</v>
      </c>
      <c r="N25" s="95">
        <v>17.628</v>
      </c>
    </row>
    <row r="26" spans="1:14" ht="13.5" thickBot="1">
      <c r="A26" s="13"/>
      <c r="B26" s="13"/>
      <c r="C26" s="14"/>
      <c r="D26" s="14"/>
      <c r="E26" s="14"/>
      <c r="F26" s="14"/>
      <c r="G26" s="15"/>
      <c r="H26" s="14"/>
      <c r="I26" s="13"/>
      <c r="J26" s="14"/>
      <c r="K26" s="14"/>
      <c r="L26" s="14"/>
      <c r="M26" s="14"/>
      <c r="N26" s="15"/>
    </row>
    <row r="27" spans="1:14" ht="12.75">
      <c r="A27" s="9"/>
      <c r="B27" s="9"/>
      <c r="C27" s="10"/>
      <c r="D27" s="10"/>
      <c r="E27" s="10"/>
      <c r="F27" s="10"/>
      <c r="G27" s="11"/>
      <c r="H27" s="10"/>
      <c r="I27" s="9"/>
      <c r="J27" s="10"/>
      <c r="K27" s="10"/>
      <c r="L27" s="10"/>
      <c r="M27" s="10"/>
      <c r="N27" s="11"/>
    </row>
    <row r="28" spans="1:14" s="3" customFormat="1" ht="12.75">
      <c r="A28" s="6" t="s">
        <v>29</v>
      </c>
      <c r="B28" s="6">
        <f>SUM(B13:B25)</f>
        <v>49.762</v>
      </c>
      <c r="C28" s="35">
        <f>SUM(C13:C25)</f>
        <v>50.88400000000001</v>
      </c>
      <c r="D28" s="35">
        <f>SUM(D13:D25)</f>
        <v>53.892999999999994</v>
      </c>
      <c r="E28" s="35">
        <v>5.9</v>
      </c>
      <c r="F28" s="35">
        <f>SUM(F13:F25)</f>
        <v>4.014</v>
      </c>
      <c r="G28" s="45">
        <f>SUM(G13:G25)</f>
        <v>57.907000000000004</v>
      </c>
      <c r="H28" s="35"/>
      <c r="I28" s="6">
        <f>SUM(I13:I25)</f>
        <v>227.858</v>
      </c>
      <c r="J28" s="33">
        <f>SUM(J13:J25)</f>
        <v>232.35</v>
      </c>
      <c r="K28" s="35">
        <f>SUM(K13:K25)</f>
        <v>244.05499999999998</v>
      </c>
      <c r="L28" s="108">
        <f>(K28-J28)/J28*100</f>
        <v>5.037658704540557</v>
      </c>
      <c r="M28" s="35">
        <f>SUM(M13:M25)</f>
        <v>16.307000000000002</v>
      </c>
      <c r="N28" s="45">
        <f>SUM(N13:N25)</f>
        <v>260.36199999999997</v>
      </c>
    </row>
    <row r="29" spans="1:14" ht="13.5" thickBot="1">
      <c r="A29" s="13"/>
      <c r="B29" s="13"/>
      <c r="C29" s="14"/>
      <c r="D29" s="14"/>
      <c r="E29" s="14"/>
      <c r="F29" s="14"/>
      <c r="G29" s="15"/>
      <c r="H29" s="14"/>
      <c r="I29" s="13"/>
      <c r="J29" s="14"/>
      <c r="K29" s="14"/>
      <c r="L29" s="14"/>
      <c r="M29" s="14"/>
      <c r="N29" s="15"/>
    </row>
    <row r="30" spans="1:12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</sheetData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  <headerFooter alignWithMargins="0">
    <oddHeader>&amp;R&amp;"Arial,Bold"&amp;12&amp;UAppendix B</oddHeader>
    <oddFooter>&amp;L&amp;"Arial,Bold"&amp;12&amp;UAppendix 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G6">
      <selection activeCell="O10" sqref="O10"/>
    </sheetView>
  </sheetViews>
  <sheetFormatPr defaultColWidth="9.140625" defaultRowHeight="12.75"/>
  <cols>
    <col min="1" max="1" width="15.00390625" style="0" bestFit="1" customWidth="1"/>
    <col min="2" max="3" width="10.140625" style="0" bestFit="1" customWidth="1"/>
    <col min="4" max="4" width="8.00390625" style="0" bestFit="1" customWidth="1"/>
    <col min="5" max="5" width="10.140625" style="0" bestFit="1" customWidth="1"/>
    <col min="6" max="6" width="8.7109375" style="0" bestFit="1" customWidth="1"/>
    <col min="7" max="7" width="8.7109375" style="0" customWidth="1"/>
    <col min="10" max="10" width="8.00390625" style="0" bestFit="1" customWidth="1"/>
    <col min="11" max="11" width="9.421875" style="0" bestFit="1" customWidth="1"/>
    <col min="13" max="13" width="9.421875" style="0" bestFit="1" customWidth="1"/>
    <col min="17" max="17" width="8.00390625" style="0" bestFit="1" customWidth="1"/>
  </cols>
  <sheetData>
    <row r="1" spans="1:16" ht="12.75">
      <c r="A1" s="2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2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3.5" thickBot="1"/>
    <row r="7" spans="1:17" ht="13.5" thickBot="1">
      <c r="A7" s="16"/>
      <c r="B7" s="42" t="s">
        <v>118</v>
      </c>
      <c r="C7" s="55"/>
      <c r="D7" s="55"/>
      <c r="E7" s="55"/>
      <c r="F7" s="55"/>
      <c r="G7" s="56"/>
      <c r="H7" s="80" t="s">
        <v>117</v>
      </c>
      <c r="I7" s="78"/>
      <c r="J7" s="81"/>
      <c r="K7" s="55" t="s">
        <v>119</v>
      </c>
      <c r="L7" s="55"/>
      <c r="M7" s="55"/>
      <c r="N7" s="55"/>
      <c r="O7" s="55"/>
      <c r="P7" s="56"/>
      <c r="Q7" s="53"/>
    </row>
    <row r="8" spans="1:17" ht="12.75">
      <c r="A8" s="20" t="s">
        <v>36</v>
      </c>
      <c r="B8" s="79" t="s">
        <v>2</v>
      </c>
      <c r="C8" s="5" t="s">
        <v>2</v>
      </c>
      <c r="D8" s="5" t="s">
        <v>20</v>
      </c>
      <c r="E8" s="5" t="s">
        <v>16</v>
      </c>
      <c r="F8" s="5" t="s">
        <v>74</v>
      </c>
      <c r="G8" s="62" t="s">
        <v>20</v>
      </c>
      <c r="H8" s="79" t="s">
        <v>2</v>
      </c>
      <c r="I8" s="5" t="s">
        <v>16</v>
      </c>
      <c r="J8" s="62" t="s">
        <v>20</v>
      </c>
      <c r="K8" s="7" t="s">
        <v>50</v>
      </c>
      <c r="L8" s="7" t="s">
        <v>2</v>
      </c>
      <c r="M8" s="7" t="s">
        <v>50</v>
      </c>
      <c r="N8" s="7" t="s">
        <v>16</v>
      </c>
      <c r="O8" s="7" t="s">
        <v>84</v>
      </c>
      <c r="P8" s="8" t="s">
        <v>38</v>
      </c>
      <c r="Q8" s="57" t="s">
        <v>66</v>
      </c>
    </row>
    <row r="9" spans="1:17" ht="12.75">
      <c r="A9" s="20"/>
      <c r="B9" s="39" t="s">
        <v>78</v>
      </c>
      <c r="C9" s="7" t="s">
        <v>78</v>
      </c>
      <c r="D9" s="7"/>
      <c r="E9" s="7" t="s">
        <v>80</v>
      </c>
      <c r="F9" s="7" t="s">
        <v>75</v>
      </c>
      <c r="G9" s="8" t="s">
        <v>75</v>
      </c>
      <c r="H9" s="39" t="s">
        <v>92</v>
      </c>
      <c r="I9" s="7" t="s">
        <v>69</v>
      </c>
      <c r="J9" s="8" t="s">
        <v>75</v>
      </c>
      <c r="K9" s="7" t="s">
        <v>82</v>
      </c>
      <c r="L9" s="7" t="s">
        <v>78</v>
      </c>
      <c r="M9" s="7" t="s">
        <v>82</v>
      </c>
      <c r="N9" s="7" t="s">
        <v>78</v>
      </c>
      <c r="O9" s="7" t="s">
        <v>120</v>
      </c>
      <c r="P9" s="8" t="s">
        <v>61</v>
      </c>
      <c r="Q9" s="57" t="s">
        <v>67</v>
      </c>
    </row>
    <row r="10" spans="1:17" ht="12.75">
      <c r="A10" s="20"/>
      <c r="B10" s="39" t="s">
        <v>79</v>
      </c>
      <c r="C10" s="7" t="s">
        <v>79</v>
      </c>
      <c r="D10" s="7"/>
      <c r="E10" s="7" t="s">
        <v>81</v>
      </c>
      <c r="F10" s="7" t="s">
        <v>76</v>
      </c>
      <c r="G10" s="8" t="s">
        <v>2</v>
      </c>
      <c r="H10" s="39" t="s">
        <v>89</v>
      </c>
      <c r="I10" s="7" t="s">
        <v>91</v>
      </c>
      <c r="J10" s="8" t="s">
        <v>2</v>
      </c>
      <c r="K10" s="7" t="s">
        <v>83</v>
      </c>
      <c r="L10" s="7" t="s">
        <v>79</v>
      </c>
      <c r="M10" s="7" t="s">
        <v>83</v>
      </c>
      <c r="N10" s="7" t="s">
        <v>79</v>
      </c>
      <c r="O10" s="7" t="s">
        <v>72</v>
      </c>
      <c r="P10" s="8" t="s">
        <v>85</v>
      </c>
      <c r="Q10" s="57"/>
    </row>
    <row r="11" spans="1:17" ht="12.75">
      <c r="A11" s="20"/>
      <c r="B11" s="39"/>
      <c r="C11" s="7" t="s">
        <v>37</v>
      </c>
      <c r="D11" s="7"/>
      <c r="E11" s="7"/>
      <c r="F11" s="7" t="s">
        <v>77</v>
      </c>
      <c r="G11" s="8" t="s">
        <v>88</v>
      </c>
      <c r="H11" s="39" t="s">
        <v>91</v>
      </c>
      <c r="I11" s="7" t="s">
        <v>90</v>
      </c>
      <c r="J11" s="8" t="s">
        <v>89</v>
      </c>
      <c r="K11" s="7" t="s">
        <v>51</v>
      </c>
      <c r="L11" s="7" t="s">
        <v>72</v>
      </c>
      <c r="M11" s="7" t="s">
        <v>51</v>
      </c>
      <c r="N11" s="7" t="s">
        <v>72</v>
      </c>
      <c r="O11" s="7" t="s">
        <v>73</v>
      </c>
      <c r="P11" s="8" t="s">
        <v>86</v>
      </c>
      <c r="Q11" s="57" t="s">
        <v>2</v>
      </c>
    </row>
    <row r="12" spans="1:17" ht="13.5" thickBot="1">
      <c r="A12" s="25"/>
      <c r="B12" s="40"/>
      <c r="C12" s="24"/>
      <c r="D12" s="24"/>
      <c r="E12" s="24"/>
      <c r="F12" s="24" t="s">
        <v>87</v>
      </c>
      <c r="G12" s="41" t="s">
        <v>87</v>
      </c>
      <c r="H12" s="40" t="s">
        <v>90</v>
      </c>
      <c r="I12" s="24"/>
      <c r="J12" s="15"/>
      <c r="K12" s="24" t="s">
        <v>71</v>
      </c>
      <c r="L12" s="24" t="s">
        <v>73</v>
      </c>
      <c r="M12" s="24" t="s">
        <v>52</v>
      </c>
      <c r="N12" s="24" t="s">
        <v>73</v>
      </c>
      <c r="O12" s="24"/>
      <c r="P12" s="41" t="s">
        <v>53</v>
      </c>
      <c r="Q12" s="19"/>
    </row>
    <row r="13" spans="1:17" ht="12.75">
      <c r="A13" s="18"/>
      <c r="B13" s="39" t="s">
        <v>13</v>
      </c>
      <c r="C13" s="7" t="s">
        <v>13</v>
      </c>
      <c r="D13" s="7" t="s">
        <v>7</v>
      </c>
      <c r="E13" s="7" t="s">
        <v>13</v>
      </c>
      <c r="F13" s="7" t="s">
        <v>7</v>
      </c>
      <c r="G13" s="8" t="s">
        <v>7</v>
      </c>
      <c r="H13" s="39" t="s">
        <v>13</v>
      </c>
      <c r="I13" s="7" t="s">
        <v>13</v>
      </c>
      <c r="J13" s="8" t="s">
        <v>7</v>
      </c>
      <c r="K13" s="7" t="s">
        <v>60</v>
      </c>
      <c r="L13" s="7" t="s">
        <v>32</v>
      </c>
      <c r="M13" s="7" t="s">
        <v>60</v>
      </c>
      <c r="N13" s="7" t="s">
        <v>32</v>
      </c>
      <c r="O13" s="7" t="s">
        <v>32</v>
      </c>
      <c r="P13" s="8"/>
      <c r="Q13" s="20" t="s">
        <v>32</v>
      </c>
    </row>
    <row r="14" spans="1:17" ht="12.75">
      <c r="A14" s="18"/>
      <c r="B14" s="9"/>
      <c r="C14" s="10"/>
      <c r="D14" s="10"/>
      <c r="E14" s="10"/>
      <c r="F14" s="10"/>
      <c r="G14" s="11"/>
      <c r="H14" s="9"/>
      <c r="I14" s="10"/>
      <c r="J14" s="11"/>
      <c r="K14" s="10"/>
      <c r="L14" s="10"/>
      <c r="M14" s="10"/>
      <c r="N14" s="10"/>
      <c r="O14" s="10"/>
      <c r="P14" s="11"/>
      <c r="Q14" s="18"/>
    </row>
    <row r="15" spans="1:17" ht="12.75">
      <c r="A15" s="18" t="s">
        <v>39</v>
      </c>
      <c r="B15" s="59">
        <v>248.265</v>
      </c>
      <c r="C15" s="46">
        <v>253.791</v>
      </c>
      <c r="D15" s="73">
        <f>(C15-B15)/B15*100</f>
        <v>2.2258473808229153</v>
      </c>
      <c r="E15" s="46">
        <v>289.571</v>
      </c>
      <c r="F15" s="73">
        <f>(E15-C15)/C15*100</f>
        <v>14.098214672703142</v>
      </c>
      <c r="G15" s="72">
        <f>(E15-B15)/B15*100</f>
        <v>16.637866795561212</v>
      </c>
      <c r="H15" s="83">
        <v>198.932</v>
      </c>
      <c r="I15" s="26">
        <v>215.235</v>
      </c>
      <c r="J15" s="72">
        <f>(I15-H15)/H15*100</f>
        <v>8.195262702833142</v>
      </c>
      <c r="K15" s="12">
        <v>267594</v>
      </c>
      <c r="L15" s="12">
        <f>B15/K15*1000000</f>
        <v>927.7674387318101</v>
      </c>
      <c r="M15" s="12">
        <v>261325</v>
      </c>
      <c r="N15" s="12">
        <f>E15/M15*1000000</f>
        <v>1108.0876303453556</v>
      </c>
      <c r="O15" s="12">
        <f>N15-L15</f>
        <v>180.3201916135455</v>
      </c>
      <c r="P15" s="38" t="s">
        <v>54</v>
      </c>
      <c r="Q15" s="18">
        <v>1027.06</v>
      </c>
    </row>
    <row r="16" spans="1:17" ht="12.75">
      <c r="A16" s="18"/>
      <c r="B16" s="59"/>
      <c r="C16" s="46"/>
      <c r="D16" s="46"/>
      <c r="E16" s="46"/>
      <c r="F16" s="46"/>
      <c r="G16" s="11"/>
      <c r="H16" s="83"/>
      <c r="I16" s="26"/>
      <c r="J16" s="11"/>
      <c r="K16" s="10"/>
      <c r="L16" s="12"/>
      <c r="M16" s="12"/>
      <c r="N16" s="12"/>
      <c r="O16" s="12"/>
      <c r="P16" s="38"/>
      <c r="Q16" s="18"/>
    </row>
    <row r="17" spans="1:17" ht="12.75">
      <c r="A17" s="18" t="s">
        <v>40</v>
      </c>
      <c r="B17" s="59">
        <v>152.762</v>
      </c>
      <c r="C17" s="46">
        <v>157.264</v>
      </c>
      <c r="D17" s="73">
        <f>(C17-B17)/B17*100</f>
        <v>2.947067988112233</v>
      </c>
      <c r="E17" s="46">
        <v>184.073</v>
      </c>
      <c r="F17" s="73">
        <f>(E17-C17)/C17*100</f>
        <v>17.047130939057887</v>
      </c>
      <c r="G17" s="72">
        <f>(E17-B17)/B17*100</f>
        <v>20.49658946596667</v>
      </c>
      <c r="H17" s="83">
        <v>118.161</v>
      </c>
      <c r="I17" s="26">
        <v>127.825</v>
      </c>
      <c r="J17" s="72">
        <f>(I17-H17)/H17*100</f>
        <v>8.178671473667286</v>
      </c>
      <c r="K17" s="12">
        <v>182962</v>
      </c>
      <c r="L17" s="12">
        <f>B17/K17*1000000</f>
        <v>834.9384025098108</v>
      </c>
      <c r="M17" s="12">
        <v>180658</v>
      </c>
      <c r="N17" s="12">
        <f>E17/M17*1000000</f>
        <v>1018.9031208139136</v>
      </c>
      <c r="O17" s="12">
        <f>N17-L17</f>
        <v>183.9647183041028</v>
      </c>
      <c r="P17" s="38" t="s">
        <v>55</v>
      </c>
      <c r="Q17" s="18">
        <v>970.09</v>
      </c>
    </row>
    <row r="18" spans="1:17" ht="12.75">
      <c r="A18" s="18"/>
      <c r="B18" s="59"/>
      <c r="C18" s="46"/>
      <c r="D18" s="46"/>
      <c r="E18" s="46"/>
      <c r="F18" s="46"/>
      <c r="G18" s="11"/>
      <c r="H18" s="83"/>
      <c r="I18" s="26"/>
      <c r="J18" s="11"/>
      <c r="K18" s="10"/>
      <c r="L18" s="12"/>
      <c r="M18" s="12"/>
      <c r="N18" s="12"/>
      <c r="O18" s="12"/>
      <c r="P18" s="38"/>
      <c r="Q18" s="18"/>
    </row>
    <row r="19" spans="1:17" ht="12.75">
      <c r="A19" s="18" t="s">
        <v>41</v>
      </c>
      <c r="B19" s="59">
        <v>501.538</v>
      </c>
      <c r="C19" s="46">
        <v>509.265</v>
      </c>
      <c r="D19" s="73">
        <f>(C19-B19)/B19*100</f>
        <v>1.5406609269885783</v>
      </c>
      <c r="E19" s="46">
        <v>562.993</v>
      </c>
      <c r="F19" s="73">
        <f>(E19-C19)/C19*100</f>
        <v>10.5501065260719</v>
      </c>
      <c r="G19" s="72">
        <f>(E19-B19)/B19*100</f>
        <v>12.25330882206334</v>
      </c>
      <c r="H19" s="83">
        <v>431.721</v>
      </c>
      <c r="I19" s="26">
        <v>458.124</v>
      </c>
      <c r="J19" s="72">
        <f>(I19-H19)/H19*100</f>
        <v>6.115755314195978</v>
      </c>
      <c r="K19" s="12">
        <v>439549</v>
      </c>
      <c r="L19" s="12">
        <f>B19/K19*1000000</f>
        <v>1141.0286452704931</v>
      </c>
      <c r="M19" s="12">
        <v>392908</v>
      </c>
      <c r="N19" s="12">
        <f>E19/M19*1000000</f>
        <v>1432.8875970965214</v>
      </c>
      <c r="O19" s="12">
        <f>N19-L19</f>
        <v>291.85895182602826</v>
      </c>
      <c r="P19" s="38" t="s">
        <v>56</v>
      </c>
      <c r="Q19" s="18">
        <v>1051.79</v>
      </c>
    </row>
    <row r="20" spans="1:17" ht="12.75">
      <c r="A20" s="18"/>
      <c r="B20" s="59"/>
      <c r="C20" s="46"/>
      <c r="D20" s="46"/>
      <c r="E20" s="46"/>
      <c r="F20" s="46"/>
      <c r="G20" s="11"/>
      <c r="H20" s="83"/>
      <c r="I20" s="26"/>
      <c r="J20" s="11"/>
      <c r="K20" s="10"/>
      <c r="L20" s="12"/>
      <c r="M20" s="12"/>
      <c r="N20" s="12"/>
      <c r="O20" s="12"/>
      <c r="P20" s="38"/>
      <c r="Q20" s="18"/>
    </row>
    <row r="21" spans="1:17" ht="12.75">
      <c r="A21" s="18" t="s">
        <v>42</v>
      </c>
      <c r="B21" s="59">
        <v>221.198</v>
      </c>
      <c r="C21" s="46">
        <v>226.809</v>
      </c>
      <c r="D21" s="73">
        <f>(C21-B21)/B21*100</f>
        <v>2.5366413801209733</v>
      </c>
      <c r="E21" s="46">
        <v>256.394</v>
      </c>
      <c r="F21" s="73">
        <f>(E21-C21)/C21*100</f>
        <v>13.04401500822278</v>
      </c>
      <c r="G21" s="72">
        <f>(E21-B21)/B21*100</f>
        <v>15.911536270671522</v>
      </c>
      <c r="H21" s="83">
        <v>184.021</v>
      </c>
      <c r="I21" s="26">
        <v>198.769</v>
      </c>
      <c r="J21" s="72">
        <f>(I21-H21)/H21*100</f>
        <v>8.014302715450965</v>
      </c>
      <c r="K21" s="12">
        <v>218126</v>
      </c>
      <c r="L21" s="12">
        <f>B21/K21*1000000</f>
        <v>1014.083603055115</v>
      </c>
      <c r="M21" s="12">
        <v>217480</v>
      </c>
      <c r="N21" s="12">
        <f>E21/M21*1000000</f>
        <v>1178.931395990436</v>
      </c>
      <c r="O21" s="12">
        <f>N21-L21</f>
        <v>164.84779293532097</v>
      </c>
      <c r="P21" s="38" t="s">
        <v>62</v>
      </c>
      <c r="Q21" s="18">
        <v>1085.23</v>
      </c>
    </row>
    <row r="22" spans="1:17" ht="12.75">
      <c r="A22" s="18"/>
      <c r="B22" s="59"/>
      <c r="C22" s="46"/>
      <c r="D22" s="46"/>
      <c r="E22" s="46"/>
      <c r="F22" s="46"/>
      <c r="G22" s="11"/>
      <c r="H22" s="83"/>
      <c r="I22" s="26"/>
      <c r="J22" s="11"/>
      <c r="K22" s="10"/>
      <c r="L22" s="12"/>
      <c r="M22" s="12"/>
      <c r="N22" s="12"/>
      <c r="O22" s="12"/>
      <c r="P22" s="38"/>
      <c r="Q22" s="18"/>
    </row>
    <row r="23" spans="1:17" ht="12.75">
      <c r="A23" s="18" t="s">
        <v>43</v>
      </c>
      <c r="B23" s="59">
        <v>204.599</v>
      </c>
      <c r="C23" s="46">
        <v>210.226</v>
      </c>
      <c r="D23" s="73">
        <f>(C23-B23)/B23*100</f>
        <v>2.7502578213969815</v>
      </c>
      <c r="E23" s="46">
        <v>238.031</v>
      </c>
      <c r="F23" s="73">
        <f>(E23-C23)/C23*100</f>
        <v>13.226242234547586</v>
      </c>
      <c r="G23" s="72">
        <f>(E23-B23)/B23*100</f>
        <v>16.34025581747712</v>
      </c>
      <c r="H23" s="83">
        <v>167.844</v>
      </c>
      <c r="I23" s="26">
        <v>181.424</v>
      </c>
      <c r="J23" s="72">
        <f>(I23-H23)/H23*100</f>
        <v>8.090846262005202</v>
      </c>
      <c r="K23" s="12">
        <v>210804</v>
      </c>
      <c r="L23" s="12">
        <f>B23/K23*1000000</f>
        <v>970.5650746665148</v>
      </c>
      <c r="M23" s="12">
        <v>205247</v>
      </c>
      <c r="N23" s="12">
        <f>E23/M23*1000000</f>
        <v>1159.7294966552497</v>
      </c>
      <c r="O23" s="12">
        <f>N23-L23</f>
        <v>189.16442198873494</v>
      </c>
      <c r="P23" s="38" t="s">
        <v>57</v>
      </c>
      <c r="Q23" s="18">
        <v>1081.25</v>
      </c>
    </row>
    <row r="24" spans="1:17" ht="12.75">
      <c r="A24" s="18"/>
      <c r="B24" s="59"/>
      <c r="C24" s="46"/>
      <c r="D24" s="46"/>
      <c r="E24" s="46"/>
      <c r="F24" s="46"/>
      <c r="G24" s="11"/>
      <c r="H24" s="83"/>
      <c r="I24" s="26"/>
      <c r="J24" s="11"/>
      <c r="K24" s="10"/>
      <c r="L24" s="12"/>
      <c r="M24" s="12"/>
      <c r="N24" s="12"/>
      <c r="O24" s="12"/>
      <c r="P24" s="38"/>
      <c r="Q24" s="18"/>
    </row>
    <row r="25" spans="1:17" s="3" customFormat="1" ht="12.75">
      <c r="A25" s="54" t="s">
        <v>44</v>
      </c>
      <c r="B25" s="60">
        <v>227.858</v>
      </c>
      <c r="C25" s="50">
        <v>232.35</v>
      </c>
      <c r="D25" s="74">
        <f>(C25-B25)/B25*100</f>
        <v>1.9714032423702437</v>
      </c>
      <c r="E25" s="50">
        <v>260.361</v>
      </c>
      <c r="F25" s="74">
        <f>(E25-C25)/C25*100</f>
        <v>12.055519690122658</v>
      </c>
      <c r="G25" s="75">
        <f>(E25-B25)/B25*100</f>
        <v>14.264585838548562</v>
      </c>
      <c r="H25" s="84">
        <v>190.2</v>
      </c>
      <c r="I25" s="82">
        <v>200.906</v>
      </c>
      <c r="J25" s="75">
        <f>(I25-H25)/H25*100</f>
        <v>5.628811777076771</v>
      </c>
      <c r="K25" s="51">
        <v>224279</v>
      </c>
      <c r="L25" s="51">
        <f>B25/K25*1000000</f>
        <v>1015.9578025584206</v>
      </c>
      <c r="M25" s="51">
        <v>215882</v>
      </c>
      <c r="N25" s="51">
        <f>E25/M25*1000000</f>
        <v>1206.0338518264607</v>
      </c>
      <c r="O25" s="51">
        <f>N25-L25</f>
        <v>190.07604926804015</v>
      </c>
      <c r="P25" s="52" t="s">
        <v>63</v>
      </c>
      <c r="Q25" s="58">
        <v>1139.23</v>
      </c>
    </row>
    <row r="26" spans="1:17" ht="12.75">
      <c r="A26" s="18"/>
      <c r="B26" s="59"/>
      <c r="C26" s="46"/>
      <c r="D26" s="46"/>
      <c r="E26" s="46"/>
      <c r="F26" s="46"/>
      <c r="G26" s="11"/>
      <c r="H26" s="83"/>
      <c r="I26" s="26"/>
      <c r="J26" s="11"/>
      <c r="K26" s="10"/>
      <c r="L26" s="12"/>
      <c r="M26" s="12"/>
      <c r="N26" s="12"/>
      <c r="O26" s="12"/>
      <c r="P26" s="38"/>
      <c r="Q26" s="18"/>
    </row>
    <row r="27" spans="1:17" ht="12.75">
      <c r="A27" s="18" t="s">
        <v>45</v>
      </c>
      <c r="B27" s="59">
        <v>228.866</v>
      </c>
      <c r="C27" s="46">
        <v>234.658</v>
      </c>
      <c r="D27" s="73">
        <f>(C27-B27)/B27*100</f>
        <v>2.5307385107442664</v>
      </c>
      <c r="E27" s="46">
        <v>271.982</v>
      </c>
      <c r="F27" s="73">
        <f>(E27-C27)/C27*100</f>
        <v>15.90570106282336</v>
      </c>
      <c r="G27" s="72">
        <f>(E27-B27)/B27*100</f>
        <v>18.83897127576836</v>
      </c>
      <c r="H27" s="83">
        <v>169.488</v>
      </c>
      <c r="I27" s="26">
        <v>180.995</v>
      </c>
      <c r="J27" s="72">
        <f>(I27-H27)/H27*100</f>
        <v>6.789271216841314</v>
      </c>
      <c r="K27" s="12">
        <v>291102</v>
      </c>
      <c r="L27" s="12">
        <f>B27/K27*1000000</f>
        <v>786.2055224629167</v>
      </c>
      <c r="M27" s="12">
        <v>284582</v>
      </c>
      <c r="N27" s="12">
        <f>E27/M27*1000000</f>
        <v>955.7245363375057</v>
      </c>
      <c r="O27" s="12">
        <f>N27-L27</f>
        <v>169.51901387458895</v>
      </c>
      <c r="P27" s="38" t="s">
        <v>58</v>
      </c>
      <c r="Q27" s="18">
        <v>1079.14</v>
      </c>
    </row>
    <row r="28" spans="1:17" ht="12.75">
      <c r="A28" s="18"/>
      <c r="B28" s="59"/>
      <c r="C28" s="46"/>
      <c r="D28" s="46"/>
      <c r="E28" s="46"/>
      <c r="F28" s="46"/>
      <c r="G28" s="11"/>
      <c r="H28" s="83"/>
      <c r="I28" s="26"/>
      <c r="J28" s="11"/>
      <c r="K28" s="10"/>
      <c r="L28" s="12"/>
      <c r="M28" s="12"/>
      <c r="N28" s="12"/>
      <c r="O28" s="12"/>
      <c r="P28" s="38"/>
      <c r="Q28" s="18"/>
    </row>
    <row r="29" spans="1:17" ht="12.75">
      <c r="A29" s="18" t="s">
        <v>46</v>
      </c>
      <c r="B29" s="59">
        <v>207.489</v>
      </c>
      <c r="C29" s="46">
        <v>212.57</v>
      </c>
      <c r="D29" s="73">
        <f>(C29-B29)/B29*100</f>
        <v>2.4488045149381357</v>
      </c>
      <c r="E29" s="46">
        <v>241.649</v>
      </c>
      <c r="F29" s="73">
        <f>(E29-C29)/C29*100</f>
        <v>13.679729030437038</v>
      </c>
      <c r="G29" s="72">
        <f>(E29-B29)/B29*100</f>
        <v>16.463523367503818</v>
      </c>
      <c r="H29" s="83">
        <v>168.135</v>
      </c>
      <c r="I29" s="26">
        <v>182.033</v>
      </c>
      <c r="J29" s="72">
        <f>(I29-H29)/H29*100</f>
        <v>8.265976744877626</v>
      </c>
      <c r="K29" s="12">
        <v>219311</v>
      </c>
      <c r="L29" s="12">
        <f>B29/K29*1000000</f>
        <v>946.0948151255523</v>
      </c>
      <c r="M29" s="12">
        <v>213086</v>
      </c>
      <c r="N29" s="12">
        <f>E29/M29*1000000</f>
        <v>1134.044470307763</v>
      </c>
      <c r="O29" s="12">
        <f>N29-L29</f>
        <v>187.9496551822108</v>
      </c>
      <c r="P29" s="38" t="s">
        <v>59</v>
      </c>
      <c r="Q29" s="18">
        <v>1024.75</v>
      </c>
    </row>
    <row r="30" spans="1:17" ht="12.75">
      <c r="A30" s="18"/>
      <c r="B30" s="59"/>
      <c r="C30" s="46"/>
      <c r="D30" s="46"/>
      <c r="E30" s="46"/>
      <c r="F30" s="46"/>
      <c r="G30" s="11"/>
      <c r="H30" s="83"/>
      <c r="I30" s="26"/>
      <c r="J30" s="11"/>
      <c r="K30" s="10"/>
      <c r="L30" s="12"/>
      <c r="M30" s="12"/>
      <c r="N30" s="12"/>
      <c r="O30" s="12"/>
      <c r="P30" s="38"/>
      <c r="Q30" s="18"/>
    </row>
    <row r="31" spans="1:17" ht="12.75">
      <c r="A31" s="18" t="s">
        <v>47</v>
      </c>
      <c r="B31" s="59">
        <v>187.204</v>
      </c>
      <c r="C31" s="46">
        <v>191.175</v>
      </c>
      <c r="D31" s="73">
        <f>(C31-B31)/B31*100</f>
        <v>2.1212153586461846</v>
      </c>
      <c r="E31" s="46">
        <v>218.718</v>
      </c>
      <c r="F31" s="73">
        <f>(E31-C31)/C31*100</f>
        <v>14.407218517065504</v>
      </c>
      <c r="G31" s="72">
        <f>(E31-B31)/B31*100</f>
        <v>16.8340420076494</v>
      </c>
      <c r="H31" s="83">
        <v>141.164</v>
      </c>
      <c r="I31" s="26">
        <v>149.874</v>
      </c>
      <c r="J31" s="72">
        <f>(I31-H31)/H31*100</f>
        <v>6.170128361338591</v>
      </c>
      <c r="K31" s="12">
        <v>220056</v>
      </c>
      <c r="L31" s="12">
        <f>B31/K31*1000000</f>
        <v>850.710728178282</v>
      </c>
      <c r="M31" s="12">
        <v>210161</v>
      </c>
      <c r="N31" s="12">
        <f>E31/M31*1000000</f>
        <v>1040.7164031385462</v>
      </c>
      <c r="O31" s="12">
        <f>N31-L31</f>
        <v>190.00567496026417</v>
      </c>
      <c r="P31" s="38" t="s">
        <v>64</v>
      </c>
      <c r="Q31" s="18">
        <v>816.88</v>
      </c>
    </row>
    <row r="32" spans="1:17" ht="12.75">
      <c r="A32" s="18"/>
      <c r="B32" s="59"/>
      <c r="C32" s="46"/>
      <c r="D32" s="46"/>
      <c r="E32" s="46"/>
      <c r="F32" s="46"/>
      <c r="G32" s="11"/>
      <c r="H32" s="83"/>
      <c r="I32" s="26"/>
      <c r="J32" s="11"/>
      <c r="K32" s="10"/>
      <c r="L32" s="12"/>
      <c r="M32" s="12"/>
      <c r="N32" s="12"/>
      <c r="O32" s="12"/>
      <c r="P32" s="38"/>
      <c r="Q32" s="18"/>
    </row>
    <row r="33" spans="1:17" ht="12.75">
      <c r="A33" s="18" t="s">
        <v>48</v>
      </c>
      <c r="B33" s="59">
        <v>270.179</v>
      </c>
      <c r="C33" s="46">
        <v>277.995</v>
      </c>
      <c r="D33" s="73">
        <f>(C33-B33)/B33*100</f>
        <v>2.8928969312937096</v>
      </c>
      <c r="E33" s="46">
        <v>318.938</v>
      </c>
      <c r="F33" s="73">
        <f>(E33-C33)/C33*100</f>
        <v>14.727962733142677</v>
      </c>
      <c r="G33" s="72">
        <f>(E33-B33)/B33*100</f>
        <v>18.04692444638555</v>
      </c>
      <c r="H33" s="83">
        <v>214.239</v>
      </c>
      <c r="I33" s="26">
        <v>231.618</v>
      </c>
      <c r="J33" s="72">
        <f>(I33-H33)/H33*100</f>
        <v>8.111968409113182</v>
      </c>
      <c r="K33" s="12">
        <v>311967</v>
      </c>
      <c r="L33" s="12">
        <f>B33/K33*1000000</f>
        <v>866.0499347687415</v>
      </c>
      <c r="M33" s="12">
        <v>301495</v>
      </c>
      <c r="N33" s="12">
        <f>E33/M33*1000000</f>
        <v>1057.855022471351</v>
      </c>
      <c r="O33" s="12">
        <f>N33-L33</f>
        <v>191.8050877026095</v>
      </c>
      <c r="P33" s="38" t="s">
        <v>65</v>
      </c>
      <c r="Q33" s="18">
        <v>1008.55</v>
      </c>
    </row>
    <row r="34" spans="1:17" ht="12.75">
      <c r="A34" s="18"/>
      <c r="B34" s="59"/>
      <c r="C34" s="46"/>
      <c r="D34" s="46"/>
      <c r="E34" s="46"/>
      <c r="F34" s="46"/>
      <c r="G34" s="11"/>
      <c r="H34" s="59"/>
      <c r="I34" s="46"/>
      <c r="J34" s="11"/>
      <c r="K34" s="10"/>
      <c r="L34" s="12"/>
      <c r="M34" s="12"/>
      <c r="N34" s="12"/>
      <c r="O34" s="12"/>
      <c r="P34" s="38"/>
      <c r="Q34" s="18"/>
    </row>
    <row r="35" spans="1:17" ht="12.75">
      <c r="A35" s="18" t="s">
        <v>49</v>
      </c>
      <c r="B35" s="59">
        <v>2449.959</v>
      </c>
      <c r="C35" s="46">
        <f>SUM(C15:C33)</f>
        <v>2506.1029999999996</v>
      </c>
      <c r="D35" s="73">
        <f>(C35-B35)/B35*100</f>
        <v>2.291630186464336</v>
      </c>
      <c r="E35" s="46">
        <f>SUM(E15:E33)</f>
        <v>2842.71</v>
      </c>
      <c r="F35" s="73">
        <f>(E35-C35)/C35*100</f>
        <v>13.431491044063252</v>
      </c>
      <c r="G35" s="72">
        <f>(E35-B35)/B35*100</f>
        <v>16.030921333785596</v>
      </c>
      <c r="H35" s="59">
        <f>SUM(H15:H33)</f>
        <v>1983.905</v>
      </c>
      <c r="I35" s="46">
        <f>SUM(I15:I33)</f>
        <v>2126.803</v>
      </c>
      <c r="J35" s="72">
        <f>(I35-H35)/H35*100</f>
        <v>7.202865056542522</v>
      </c>
      <c r="K35" s="12">
        <v>2585750</v>
      </c>
      <c r="L35" s="12">
        <f>B35/K35*1000000</f>
        <v>947.4848689935221</v>
      </c>
      <c r="M35" s="12">
        <v>2482824</v>
      </c>
      <c r="N35" s="12">
        <f>E35/M35*1000000</f>
        <v>1144.950266309654</v>
      </c>
      <c r="O35" s="12">
        <f>N35-L35</f>
        <v>197.46539731613177</v>
      </c>
      <c r="P35" s="38"/>
      <c r="Q35" s="18"/>
    </row>
    <row r="36" spans="1:17" ht="13.5" thickBot="1">
      <c r="A36" s="19"/>
      <c r="B36" s="61"/>
      <c r="C36" s="47"/>
      <c r="D36" s="76"/>
      <c r="E36" s="47"/>
      <c r="F36" s="76"/>
      <c r="G36" s="77"/>
      <c r="H36" s="85"/>
      <c r="I36" s="76"/>
      <c r="J36" s="15"/>
      <c r="K36" s="48"/>
      <c r="L36" s="48"/>
      <c r="M36" s="48"/>
      <c r="N36" s="48"/>
      <c r="O36" s="48"/>
      <c r="P36" s="49"/>
      <c r="Q36" s="19"/>
    </row>
  </sheetData>
  <printOptions horizontalCentered="1"/>
  <pageMargins left="0.15748031496062992" right="0.15748031496062992" top="0.984251968503937" bottom="0.5905511811023623" header="0.5118110236220472" footer="0.5118110236220472"/>
  <pageSetup horizontalDpi="300" verticalDpi="300" orientation="landscape" paperSize="9" scale="85" r:id="rId1"/>
  <headerFooter alignWithMargins="0">
    <oddHeader>&amp;R&amp;"Arial,Bold"&amp;12&amp;UAppendix C</oddHeader>
    <oddFooter>&amp;L&amp;"Arial,Bold"&amp;12&amp;UAppendix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City Of Salford</cp:lastModifiedBy>
  <cp:lastPrinted>2002-12-23T08:57:00Z</cp:lastPrinted>
  <dcterms:created xsi:type="dcterms:W3CDTF">2002-11-01T13:22:42Z</dcterms:created>
  <dcterms:modified xsi:type="dcterms:W3CDTF">2002-12-07T10:31:34Z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