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60" windowHeight="4440" tabRatio="603" activeTab="0"/>
  </bookViews>
  <sheets>
    <sheet name="Appendix 2a " sheetId="1" r:id="rId1"/>
    <sheet name="Appendix 2b" sheetId="2" r:id="rId2"/>
    <sheet name="Appendix 3 " sheetId="3" r:id="rId3"/>
    <sheet name="Appendix 4" sheetId="4" r:id="rId4"/>
    <sheet name="Appendix 6" sheetId="5" r:id="rId5"/>
  </sheets>
  <externalReferences>
    <externalReference r:id="rId8"/>
    <externalReference r:id="rId9"/>
    <externalReference r:id="rId10"/>
  </externalReferences>
  <definedNames>
    <definedName name="ARTS___LEISURE" localSheetId="2">#REF!</definedName>
    <definedName name="ARTS___LEISURE" localSheetId="4">#REF!</definedName>
    <definedName name="ARTS___LEISURE">#REF!</definedName>
    <definedName name="Barton_Moss_Primary_School" localSheetId="2">#REF!</definedName>
    <definedName name="Barton_Moss_Primary_School" localSheetId="4">#REF!</definedName>
    <definedName name="Barton_Moss_Primary_School">#REF!</definedName>
    <definedName name="Cadishead_Infant_Junior_School" localSheetId="2">#REF!</definedName>
    <definedName name="Cadishead_Infant_Junior_School" localSheetId="4">#REF!</definedName>
    <definedName name="Cadishead_Infant_Junior_School">#REF!</definedName>
    <definedName name="CAPITAL_CHALLENGE" localSheetId="2">#REF!</definedName>
    <definedName name="CAPITAL_CHALLENGE" localSheetId="4">#REF!</definedName>
    <definedName name="CAPITAL_CHALLENGE">#REF!</definedName>
    <definedName name="COUNTRYSIDE_PARTNERSHIP" localSheetId="2">#REF!</definedName>
    <definedName name="COUNTRYSIDE_PARTNERSHIP" localSheetId="4">#REF!</definedName>
    <definedName name="COUNTRYSIDE_PARTNERSHIP">#REF!</definedName>
    <definedName name="EDUCATION" localSheetId="2">#REF!</definedName>
    <definedName name="EDUCATION" localSheetId="4">#REF!</definedName>
    <definedName name="EDUCATION">#REF!</definedName>
    <definedName name="ENVIRONMENTAL___CONSUMER_SERVICES" localSheetId="2">#REF!</definedName>
    <definedName name="ENVIRONMENTAL___CONSUMER_SERVICES" localSheetId="4">#REF!</definedName>
    <definedName name="ENVIRONMENTAL___CONSUMER_SERVICES">#REF!</definedName>
    <definedName name="FINANCE" localSheetId="2">#REF!</definedName>
    <definedName name="FINANCE" localSheetId="4">#REF!</definedName>
    <definedName name="FINANCE">#REF!</definedName>
    <definedName name="HIGHWAYS" localSheetId="2">#REF!</definedName>
    <definedName name="HIGHWAYS" localSheetId="4">#REF!</definedName>
    <definedName name="HIGHWAYS">#REF!</definedName>
    <definedName name="HOUSING" localSheetId="2">#REF!</definedName>
    <definedName name="HOUSING" localSheetId="4">#REF!</definedName>
    <definedName name="HOUSING">#REF!</definedName>
    <definedName name="MANAGEMENT_SERVICES" localSheetId="2">#REF!</definedName>
    <definedName name="MANAGEMENT_SERVICES" localSheetId="4">#REF!</definedName>
    <definedName name="MANAGEMENT_SERVICES">#REF!</definedName>
    <definedName name="POLICY___RESOURCES" localSheetId="2">#REF!</definedName>
    <definedName name="POLICY___RESOURCES" localSheetId="4">#REF!</definedName>
    <definedName name="POLICY___RESOURCES">#REF!</definedName>
    <definedName name="_xlnm.Print_Area" localSheetId="0">'Appendix 2a '!$B$3:$K$42</definedName>
    <definedName name="_xlnm.Print_Area" localSheetId="1">'Appendix 2b'!$B$2:$X$220</definedName>
    <definedName name="_xlnm.Print_Area" localSheetId="2">'Appendix 3 '!$B$3:$P$71</definedName>
    <definedName name="_xlnm.Print_Area" localSheetId="3">'Appendix 4'!$B$2:$G$39</definedName>
    <definedName name="_xlnm.Print_Area" localSheetId="4">'Appendix 6'!$B$3:$N$24</definedName>
    <definedName name="_xlnm.Print_Titles" localSheetId="1">'Appendix 2b'!$3:$6</definedName>
    <definedName name="_xlnm.Print_Titles" localSheetId="3">'Appendix 4'!$4:$10</definedName>
    <definedName name="SINGLE_REGENERATION_BUDGET_1" localSheetId="2">#REF!</definedName>
    <definedName name="SINGLE_REGENERATION_BUDGET_1" localSheetId="4">#REF!</definedName>
    <definedName name="SINGLE_REGENERATION_BUDGET_1">#REF!</definedName>
    <definedName name="SINGLE_REGENERATION_BUDGET_2" localSheetId="2">#REF!</definedName>
    <definedName name="SINGLE_REGENERATION_BUDGET_2" localSheetId="4">#REF!</definedName>
    <definedName name="SINGLE_REGENERATION_BUDGET_2">#REF!</definedName>
    <definedName name="SINGLE_REGENERATION_BUDGET_3" localSheetId="2">#REF!</definedName>
    <definedName name="SINGLE_REGENERATION_BUDGET_3" localSheetId="4">#REF!</definedName>
    <definedName name="SINGLE_REGENERATION_BUDGET_3">#REF!</definedName>
    <definedName name="SOCIAL_SERVICES" localSheetId="2">#REF!</definedName>
    <definedName name="SOCIAL_SERVICES" localSheetId="4">#REF!</definedName>
    <definedName name="SOCIAL_SERVICES">#REF!</definedName>
  </definedNames>
  <calcPr fullCalcOnLoad="1"/>
</workbook>
</file>

<file path=xl/sharedStrings.xml><?xml version="1.0" encoding="utf-8"?>
<sst xmlns="http://schemas.openxmlformats.org/spreadsheetml/2006/main" count="379" uniqueCount="311">
  <si>
    <t xml:space="preserve">Expenditure </t>
  </si>
  <si>
    <t>General Fund - Properties and Land</t>
  </si>
  <si>
    <t xml:space="preserve">            ASSET</t>
  </si>
  <si>
    <t xml:space="preserve">       CAPITAL</t>
  </si>
  <si>
    <t xml:space="preserve">   USABLE</t>
  </si>
  <si>
    <t xml:space="preserve">       RECEIPT</t>
  </si>
  <si>
    <t xml:space="preserve">    Amount</t>
  </si>
  <si>
    <t xml:space="preserve">         £000s</t>
  </si>
  <si>
    <t xml:space="preserve">      £000s</t>
  </si>
  <si>
    <t>COMPLETED DISPOSALS</t>
  </si>
  <si>
    <t>Housing Right-to-Buy</t>
  </si>
  <si>
    <t>TOTAL COMPLETED</t>
  </si>
  <si>
    <t>APPROVED DISPOSALS</t>
  </si>
  <si>
    <t>TOTAL ESTIMATED DISPOSALS</t>
  </si>
  <si>
    <t>TOTAL ESTIMATED RECEIPTS</t>
  </si>
  <si>
    <t>HOUSING</t>
  </si>
  <si>
    <t>EDUCATION</t>
  </si>
  <si>
    <t>HIGHWAYS</t>
  </si>
  <si>
    <t>SOCIAL SERVICES</t>
  </si>
  <si>
    <t>Sub-Total</t>
  </si>
  <si>
    <t>OTHER SERVICES BLOCK</t>
  </si>
  <si>
    <t>ARTS &amp; LEISURE</t>
  </si>
  <si>
    <t>Sub-Total (Other Services Block)</t>
  </si>
  <si>
    <t>TOTAL - CAPITAL PROGRAMME</t>
  </si>
  <si>
    <t>Estimate</t>
  </si>
  <si>
    <t>CREDIT APPROVALS</t>
  </si>
  <si>
    <t>BCA</t>
  </si>
  <si>
    <t xml:space="preserve">BCA transferred to Other Authorities </t>
  </si>
  <si>
    <t>GRANTS/CONTRIBUTIONS RECEIVABLE</t>
  </si>
  <si>
    <t>Highways - TSG</t>
  </si>
  <si>
    <t>USABLE CAPITAL RECEIPTS</t>
  </si>
  <si>
    <t>OTHER RESOURCES</t>
  </si>
  <si>
    <t>TOTAL - ESTIMATED RESOURCES</t>
  </si>
  <si>
    <t>Adjustments</t>
  </si>
  <si>
    <t>SCA -</t>
  </si>
  <si>
    <t>Control Check</t>
  </si>
  <si>
    <t>ERDF</t>
  </si>
  <si>
    <t>DEVELOPMENT SERVICES</t>
  </si>
  <si>
    <t>POLICY</t>
  </si>
  <si>
    <t>COMMITTEE</t>
  </si>
  <si>
    <t>Revised</t>
  </si>
  <si>
    <t>£m</t>
  </si>
  <si>
    <t>%</t>
  </si>
  <si>
    <t xml:space="preserve">Education - Devolved Formula Capital </t>
  </si>
  <si>
    <t>New Deal for Communities</t>
  </si>
  <si>
    <t xml:space="preserve">Education - Seed Challenge </t>
  </si>
  <si>
    <t>Lottery Grant - Arts &amp; Leisure</t>
  </si>
  <si>
    <t>Monitoring</t>
  </si>
  <si>
    <t>NWRDA</t>
  </si>
  <si>
    <t xml:space="preserve">Education - Asset Mangaement Plan Condition </t>
  </si>
  <si>
    <t>Prop'n</t>
  </si>
  <si>
    <t>2002/03</t>
  </si>
  <si>
    <t>Total</t>
  </si>
  <si>
    <t>Education - New Deal for Schools Modernisation</t>
  </si>
  <si>
    <t>Housing - Disabled Facilities Grant</t>
  </si>
  <si>
    <t>Revised Planning Level</t>
  </si>
  <si>
    <t>Planning Level</t>
  </si>
  <si>
    <t>Resource Level</t>
  </si>
  <si>
    <t xml:space="preserve">Revised Funded Schemes </t>
  </si>
  <si>
    <t>Housing HRA Contribution</t>
  </si>
  <si>
    <t>ENVIRONENTAL &amp; CONSUMER SERVICES</t>
  </si>
  <si>
    <t>Education - Standards Fund</t>
  </si>
  <si>
    <t>Housing Land</t>
  </si>
  <si>
    <t>Scheme Details</t>
  </si>
  <si>
    <t>Costs</t>
  </si>
  <si>
    <t>Source of</t>
  </si>
  <si>
    <t>Funding</t>
  </si>
  <si>
    <t>Onwards</t>
  </si>
  <si>
    <t>2003/04</t>
  </si>
  <si>
    <t>Contract</t>
  </si>
  <si>
    <t>Start</t>
  </si>
  <si>
    <t>Finish</t>
  </si>
  <si>
    <t>A</t>
  </si>
  <si>
    <t>M</t>
  </si>
  <si>
    <t>J</t>
  </si>
  <si>
    <t>S</t>
  </si>
  <si>
    <t>O</t>
  </si>
  <si>
    <t>N</t>
  </si>
  <si>
    <t>D</t>
  </si>
  <si>
    <t>F</t>
  </si>
  <si>
    <t>Private Sector</t>
  </si>
  <si>
    <t>Advance Fees</t>
  </si>
  <si>
    <t>Disabled Facilities Grants</t>
  </si>
  <si>
    <t>Houses in Multiple Occupation</t>
  </si>
  <si>
    <t>Citywide</t>
  </si>
  <si>
    <t>Home Improvement Agency</t>
  </si>
  <si>
    <t>Special Needs (Repairs Associated with DFG's)</t>
  </si>
  <si>
    <t>Broughton Inpartnership</t>
  </si>
  <si>
    <t>Broughton Capital Works</t>
  </si>
  <si>
    <t>Broughton Grants (Owner-occ's)</t>
  </si>
  <si>
    <t xml:space="preserve">Broughton Grants (Empty prop's) </t>
  </si>
  <si>
    <t>Broughton (Gt Clowes St Block Treatment Ph 2)</t>
  </si>
  <si>
    <t>Claremont &amp; Weaste</t>
  </si>
  <si>
    <t>Charlestown &amp; Kersal NDC - Grants</t>
  </si>
  <si>
    <t>Charlestown &amp; Kersal NDC - major scheme preparation</t>
  </si>
  <si>
    <t>RBI Individual Grants</t>
  </si>
  <si>
    <t>Total Private Sector</t>
  </si>
  <si>
    <t>Public Sector</t>
  </si>
  <si>
    <t>Support of  SRB 2</t>
  </si>
  <si>
    <t>Support of  SRB 3</t>
  </si>
  <si>
    <t>Retentions</t>
  </si>
  <si>
    <t>Public Sector Residents - Specific Adaptations</t>
  </si>
  <si>
    <t>Fees - Future Programme Preparation</t>
  </si>
  <si>
    <t>Total Public Sector</t>
  </si>
  <si>
    <t>HOUSING TOTAL</t>
  </si>
  <si>
    <t>Devolved Capital Formula</t>
  </si>
  <si>
    <t>Seed Challenge</t>
  </si>
  <si>
    <t>The Albion</t>
  </si>
  <si>
    <t>Schools Access Initiative</t>
  </si>
  <si>
    <t>EDUCATION - TOTAL</t>
  </si>
  <si>
    <t>Cadishead Way</t>
  </si>
  <si>
    <t>Local Safety schemes</t>
  </si>
  <si>
    <t>Principal Roads Structural Maintenance</t>
  </si>
  <si>
    <t xml:space="preserve">Bridge Assessment and Strengthening Schemes </t>
  </si>
  <si>
    <t>Other Minor Schemes</t>
  </si>
  <si>
    <t>HIGHWAYS - TOTAL</t>
  </si>
  <si>
    <t>SOCIAL SERVICES -TOTAL</t>
  </si>
  <si>
    <t>ARTS &amp; LEISURE - TOTAL</t>
  </si>
  <si>
    <t>DEVELOPMENT SERVICES - TOTAL</t>
  </si>
  <si>
    <t>ENVIRONMENTAL SERVICES</t>
  </si>
  <si>
    <t>Headstones and Roadway Works - Cemeteries</t>
  </si>
  <si>
    <t>CORPORATE SERVICES</t>
  </si>
  <si>
    <t>Office refurbishment/relocations</t>
  </si>
  <si>
    <t>Capitalisation of Revenue</t>
  </si>
  <si>
    <t>VER / VS</t>
  </si>
  <si>
    <t>Planned Highway Maintenance</t>
  </si>
  <si>
    <t>Planned Building Maintenance</t>
  </si>
  <si>
    <t>Major Building Maintenance</t>
  </si>
  <si>
    <t>Software Development</t>
  </si>
  <si>
    <t>Project E-merge</t>
  </si>
  <si>
    <t>Energy Conservation</t>
  </si>
  <si>
    <t>TOTAL</t>
  </si>
  <si>
    <t>CHIEF EXECUTIVE</t>
  </si>
  <si>
    <t>Site Assembly / Acquisition Temp Treatment Works</t>
  </si>
  <si>
    <t>CCTV in New Deal Area</t>
  </si>
  <si>
    <t>Play Facilities</t>
  </si>
  <si>
    <t>Staff Workspaces</t>
  </si>
  <si>
    <t>.</t>
  </si>
  <si>
    <t>2003/04 Monitoring Adj's</t>
  </si>
  <si>
    <t>Estimate at 03/03/03</t>
  </si>
  <si>
    <t>Internal</t>
  </si>
  <si>
    <t>External</t>
  </si>
  <si>
    <t>Resource</t>
  </si>
  <si>
    <t xml:space="preserve">Highways - Inner Relief Route </t>
  </si>
  <si>
    <t xml:space="preserve">Highways - Cadishead Way </t>
  </si>
  <si>
    <t>Education - Primary Schools - Surplus Place Removal</t>
  </si>
  <si>
    <t>Housing - Market Renewal Fund</t>
  </si>
  <si>
    <t>Housing - SRB 5</t>
  </si>
  <si>
    <t xml:space="preserve">Education - Sure Start </t>
  </si>
  <si>
    <t>Social Services - Management Information Grant</t>
  </si>
  <si>
    <t>Development Services - Sure Start</t>
  </si>
  <si>
    <t>Neighbourhood Renewal Fund</t>
  </si>
  <si>
    <t>Estimated usable 2003/04 receipts</t>
  </si>
  <si>
    <t>Housing Major Repairs Allowance</t>
  </si>
  <si>
    <t>Insurance Claim - Ordsall Nursery</t>
  </si>
  <si>
    <t>Development Services - Revenue Contribution</t>
  </si>
  <si>
    <r>
      <t xml:space="preserve">               </t>
    </r>
    <r>
      <rPr>
        <b/>
        <u val="single"/>
        <sz val="10"/>
        <rFont val="Times New Roman"/>
        <family val="1"/>
      </rPr>
      <t>SUMMARY OF 2003/04 ESTIMATED RESOURCES AVAILABLE</t>
    </r>
  </si>
  <si>
    <t xml:space="preserve">                        - Social Services</t>
  </si>
  <si>
    <t>Social Services - Quality Protects</t>
  </si>
  <si>
    <t>Social Services - Revenue Contributions</t>
  </si>
  <si>
    <t>Social Services - Mental Health</t>
  </si>
  <si>
    <t>Land at Swinton Hall Road</t>
  </si>
  <si>
    <t>Housing Land &amp; Property</t>
  </si>
  <si>
    <t>Education</t>
  </si>
  <si>
    <t>2004/05</t>
  </si>
  <si>
    <t>Development Services</t>
  </si>
  <si>
    <t>Beacon Resource Centre</t>
  </si>
  <si>
    <t>Eccles SDA - Grants</t>
  </si>
  <si>
    <t>Burglary Reduction</t>
  </si>
  <si>
    <t>Seedley &amp; Langworthy</t>
  </si>
  <si>
    <t>Acquisitions (04/05 Onwards Incl Homeswaps)</t>
  </si>
  <si>
    <t>DS Homeswaps in LN</t>
  </si>
  <si>
    <t xml:space="preserve">DS Phase 3 Homeswaps </t>
  </si>
  <si>
    <t xml:space="preserve">DS Seedley West Homeswaps </t>
  </si>
  <si>
    <t>Homeswaps</t>
  </si>
  <si>
    <t xml:space="preserve">Demolitions </t>
  </si>
  <si>
    <t>Environmental Works</t>
  </si>
  <si>
    <t>Shop Renovations Phase 1</t>
  </si>
  <si>
    <t>Shop Renovations Phase 2</t>
  </si>
  <si>
    <t>Buille Hill Area Group Scheme</t>
  </si>
  <si>
    <t xml:space="preserve">Langworthy North Phase 3 </t>
  </si>
  <si>
    <t>Langworthy North Retention</t>
  </si>
  <si>
    <t>Langworthy North Phase 4</t>
  </si>
  <si>
    <t>Individual Improvement</t>
  </si>
  <si>
    <t>West of Seedley Park Road</t>
  </si>
  <si>
    <t xml:space="preserve">Seedley West Remodelling </t>
  </si>
  <si>
    <t xml:space="preserve">Seedley South Remodelling </t>
  </si>
  <si>
    <t>Marketing / Developing Gap Funding</t>
  </si>
  <si>
    <t>MRA Funded</t>
  </si>
  <si>
    <t>2002/03 Commitments</t>
  </si>
  <si>
    <t xml:space="preserve">Programmed Works </t>
  </si>
  <si>
    <t>Demolitions</t>
  </si>
  <si>
    <t>Environmental Improvements</t>
  </si>
  <si>
    <t>ALMO Funded</t>
  </si>
  <si>
    <t>Decent Homes</t>
  </si>
  <si>
    <t>Commitments</t>
  </si>
  <si>
    <t>New Deal Condition / Modernisation</t>
  </si>
  <si>
    <t>Capitalised Salaries</t>
  </si>
  <si>
    <t>Proposals</t>
  </si>
  <si>
    <t>Wentworth High School</t>
  </si>
  <si>
    <t>ACG Minor Works</t>
  </si>
  <si>
    <t>Nursery's In Disadvantaged Ares</t>
  </si>
  <si>
    <t>Review Surplus Places (Expansion Popular Schools)</t>
  </si>
  <si>
    <t xml:space="preserve">Public Transport Schemes </t>
  </si>
  <si>
    <t>Schemes to Assist Cycling</t>
  </si>
  <si>
    <t>Manchester / Salford Inner relief Road</t>
  </si>
  <si>
    <t>Modernising ICT Infrastructure</t>
  </si>
  <si>
    <t>Buille Hill Park Restoration</t>
  </si>
  <si>
    <t>ENVIRONMENTAL SERVICES TOTAL</t>
  </si>
  <si>
    <t>Gateway</t>
  </si>
  <si>
    <t>Highway and Community Safety</t>
  </si>
  <si>
    <t xml:space="preserve">Environmental / Shop Front Improvements </t>
  </si>
  <si>
    <t>Community Mini-Bus</t>
  </si>
  <si>
    <t>Minor Works Fund</t>
  </si>
  <si>
    <t>Public Transport Measures</t>
  </si>
  <si>
    <t>Reclamation of Derelict Land</t>
  </si>
  <si>
    <t>Youth Shelters</t>
  </si>
  <si>
    <t>Expanding Boundaries</t>
  </si>
  <si>
    <t>CHIEF EXECUTIVE TOTAL</t>
  </si>
  <si>
    <t>Committed</t>
  </si>
  <si>
    <t>Leisure Trust / PPP</t>
  </si>
  <si>
    <t>Library Service - Computerisation</t>
  </si>
  <si>
    <t>SPACE for Sports and Arts</t>
  </si>
  <si>
    <t>Fit City Signage</t>
  </si>
  <si>
    <t>Ordsall Neighbourhood Office Phase 2</t>
  </si>
  <si>
    <t>LIVIA Programme Year 3  - Match Funding</t>
  </si>
  <si>
    <t>Risk Management</t>
  </si>
  <si>
    <t>Children's Homes - Safety Issues</t>
  </si>
  <si>
    <t>Replacement Lift at The Limes</t>
  </si>
  <si>
    <t>Brierley House DC -  Re-model Toilet/Bathroom Area</t>
  </si>
  <si>
    <t>Alexandra House DC -  Re-model Toilet/Bathroom Area</t>
  </si>
  <si>
    <t>Craig Hall DC Re-roofing</t>
  </si>
  <si>
    <t>Waterside Resource Centre Partial Re-roofing</t>
  </si>
  <si>
    <t>Cleveland House - Dry Lining of Basement</t>
  </si>
  <si>
    <t>West Dene Partial Re-roofing</t>
  </si>
  <si>
    <t>Boothstown / Worsley Community Centres Refurbishment</t>
  </si>
  <si>
    <t>I.T. for Looked After Children</t>
  </si>
  <si>
    <t>Mental Health SCA 2002 / 2005</t>
  </si>
  <si>
    <t>Cadishead Way Stage 1</t>
  </si>
  <si>
    <t>Local Authority SHG-Pendleway</t>
  </si>
  <si>
    <t>Local Authority SHG-King Edward St</t>
  </si>
  <si>
    <t>Local Authority SHG-2003/4new start</t>
  </si>
  <si>
    <t>Broughton Grants(from 2/3)</t>
  </si>
  <si>
    <t>Charlestown &amp; Kersal NDC - Norfolk St</t>
  </si>
  <si>
    <t>Claremont/Weaste Grants (from 2/3)</t>
  </si>
  <si>
    <t>Marlborough</t>
  </si>
  <si>
    <t>Moorfield</t>
  </si>
  <si>
    <t>St Peter's</t>
  </si>
  <si>
    <t>Dukesgate</t>
  </si>
  <si>
    <t>Est to Date</t>
  </si>
  <si>
    <t>Actual to Date</t>
  </si>
  <si>
    <t>Diff.</t>
  </si>
  <si>
    <t>2003/04 Estimate</t>
  </si>
  <si>
    <t>Nb. Exact timetable of works for Highways, Chief Executives and Education not yet determined, therefore future periods profiled on a straight line basis.</t>
  </si>
  <si>
    <t>2002/03 Provisional Outturn Adj's</t>
  </si>
  <si>
    <r>
      <t xml:space="preserve">                                                                </t>
    </r>
    <r>
      <rPr>
        <b/>
        <u val="single"/>
        <sz val="10"/>
        <rFont val="Times New Roman"/>
        <family val="1"/>
      </rPr>
      <t>SUMMARY OF 2003/04 APPROVED PROGRAMME</t>
    </r>
  </si>
  <si>
    <t>Slippage from 2002/03</t>
  </si>
  <si>
    <t>New Deal fpr Schools 4</t>
  </si>
  <si>
    <t xml:space="preserve">PFI Consultancy </t>
  </si>
  <si>
    <t>Springwood</t>
  </si>
  <si>
    <t>Planning Level 04/06/03</t>
  </si>
  <si>
    <t xml:space="preserve">Funded Schemes 04/06/03 </t>
  </si>
  <si>
    <t>White Moss House - extension</t>
  </si>
  <si>
    <t>White Moss House - IT Equipment</t>
  </si>
  <si>
    <t>Sahal Court</t>
  </si>
  <si>
    <t>The  Withies</t>
  </si>
  <si>
    <t>Brynheys</t>
  </si>
  <si>
    <t>Peoples Network</t>
  </si>
  <si>
    <t>Eccles Town Centre</t>
  </si>
  <si>
    <t>Chapel St</t>
  </si>
  <si>
    <t>Countryside Programme</t>
  </si>
  <si>
    <t>Barton SES</t>
  </si>
  <si>
    <t>Eccles Town Hall Auditorium</t>
  </si>
  <si>
    <t>NWDA Headroom schemes</t>
  </si>
  <si>
    <t>SRB 2</t>
  </si>
  <si>
    <t>DEFRA Waste Minimisation</t>
  </si>
  <si>
    <t>Outdoor Services - Plant Acquisition</t>
  </si>
  <si>
    <t>Fuel Island</t>
  </si>
  <si>
    <t xml:space="preserve">Home Office CCTV </t>
  </si>
  <si>
    <t>Business Security Grants</t>
  </si>
  <si>
    <t>Highways Depot</t>
  </si>
  <si>
    <t>Leisure Mgt Info System</t>
  </si>
  <si>
    <t>Prov Outturn</t>
  </si>
  <si>
    <t xml:space="preserve">Education - New Deal for Schools 4 </t>
  </si>
  <si>
    <t>DSO Surplus</t>
  </si>
  <si>
    <t>DEFRA - Waste Minmisation</t>
  </si>
  <si>
    <t>Home Office - CCTV</t>
  </si>
  <si>
    <t>at 04/06/03</t>
  </si>
  <si>
    <t>Land at Ravenscraig Road</t>
  </si>
  <si>
    <t>G-Mex Commuted Sum</t>
  </si>
  <si>
    <t>Sale Of Shares Ringway Development (Balance)</t>
  </si>
  <si>
    <r>
      <t xml:space="preserve">                                                         </t>
    </r>
    <r>
      <rPr>
        <b/>
        <u val="single"/>
        <sz val="10"/>
        <rFont val="Times New Roman"/>
        <family val="1"/>
      </rPr>
      <t>2003/04 ESTIMATED CAPITAL RECEIPTS</t>
    </r>
  </si>
  <si>
    <t>Usable Receipts Brought Forward</t>
  </si>
  <si>
    <t>Construction of Infill Extension Clifton Primary</t>
  </si>
  <si>
    <t>Seed Challenge / Devolved Formula Capital</t>
  </si>
  <si>
    <t>Cadishead Way Stage 2 - Bridge Design Check</t>
  </si>
  <si>
    <t>SCA</t>
  </si>
  <si>
    <t>Arts &amp; Leisure</t>
  </si>
  <si>
    <t>Drainage and Security Works -  Cleavely Playing Fields</t>
  </si>
  <si>
    <t>Sport England / RCCO</t>
  </si>
  <si>
    <t>Slackbrook Country Park - Security &amp; Improvements to</t>
  </si>
  <si>
    <t>City Walk</t>
  </si>
  <si>
    <t>NWDA / GMWDA / BIFFA</t>
  </si>
  <si>
    <t>Eccles Town Centre - Compensation to Consignia</t>
  </si>
  <si>
    <t>Capital Receipts</t>
  </si>
  <si>
    <t>Slackbrook - Security Measures / Improvements</t>
  </si>
  <si>
    <t>Cleavley Playing Fields</t>
  </si>
  <si>
    <t>GMWDA</t>
  </si>
  <si>
    <t>Biffa</t>
  </si>
  <si>
    <t>Environmental Services - Revenue Contribution</t>
  </si>
  <si>
    <t>Lead Member Corporate Services - 2003/04 Tender Approvals to 23rd June 2003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</si>
</sst>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\ ;\(0.000\)"/>
    <numFmt numFmtId="165" formatCode="0.000"/>
    <numFmt numFmtId="166" formatCode="0\ ;\(0\)"/>
    <numFmt numFmtId="167" formatCode="#,##0.000"/>
    <numFmt numFmtId="168" formatCode="0.0"/>
    <numFmt numFmtId="169" formatCode="0.0000"/>
    <numFmt numFmtId="170" formatCode="_-&quot;£&quot;* #,##0.000_-;\-&quot;£&quot;* #,##0.000_-;_-&quot;£&quot;* &quot;-&quot;??_-;_-@_-"/>
    <numFmt numFmtId="171" formatCode="0.00000"/>
    <numFmt numFmtId="172" formatCode="#,##0.00;\(#,##0.00\)"/>
    <numFmt numFmtId="173" formatCode="#,##0.000;\(#,##0.000\)"/>
    <numFmt numFmtId="174" formatCode="#,##0;\(#,##0\)"/>
    <numFmt numFmtId="175" formatCode="#,##0_);[Red]\(#,##0\)"/>
    <numFmt numFmtId="176" formatCode="#,##0\ ;\(#,##0\)"/>
    <numFmt numFmtId="177" formatCode="#,##0.00\ ;[Red]\(#,##0.00\)"/>
    <numFmt numFmtId="178" formatCode="#,##0.00;\(#,##0.000\)"/>
    <numFmt numFmtId="179" formatCode="&quot;£&quot;#,##0"/>
    <numFmt numFmtId="180" formatCode="#,##0.00;\(#,##0.0\)"/>
    <numFmt numFmtId="181" formatCode="#,##0.0;\(#,##0.0\)"/>
    <numFmt numFmtId="182" formatCode="#,##0_);\(#,##0\)"/>
    <numFmt numFmtId="183" formatCode="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6" fillId="2" borderId="0" xfId="0" applyNumberFormat="1" applyFont="1" applyFill="1" applyAlignment="1">
      <alignment/>
    </xf>
    <xf numFmtId="0" fontId="7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164" fontId="6" fillId="2" borderId="1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/>
    </xf>
    <xf numFmtId="164" fontId="6" fillId="2" borderId="3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164" fontId="6" fillId="2" borderId="6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 wrapText="1"/>
    </xf>
    <xf numFmtId="164" fontId="6" fillId="2" borderId="4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 quotePrefix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2" borderId="4" xfId="0" applyNumberFormat="1" applyFont="1" applyFill="1" applyBorder="1" applyAlignment="1">
      <alignment/>
    </xf>
    <xf numFmtId="164" fontId="6" fillId="2" borderId="5" xfId="0" applyNumberFormat="1" applyFont="1" applyFill="1" applyBorder="1" applyAlignment="1">
      <alignment/>
    </xf>
    <xf numFmtId="164" fontId="6" fillId="2" borderId="6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164" fontId="6" fillId="2" borderId="7" xfId="0" applyNumberFormat="1" applyFont="1" applyFill="1" applyBorder="1" applyAlignment="1">
      <alignment/>
    </xf>
    <xf numFmtId="164" fontId="6" fillId="2" borderId="8" xfId="0" applyNumberFormat="1" applyFont="1" applyFill="1" applyBorder="1" applyAlignment="1">
      <alignment/>
    </xf>
    <xf numFmtId="164" fontId="6" fillId="2" borderId="9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64" fontId="7" fillId="2" borderId="4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7" fillId="2" borderId="5" xfId="0" applyNumberFormat="1" applyFont="1" applyFill="1" applyBorder="1" applyAlignment="1">
      <alignment/>
    </xf>
    <xf numFmtId="164" fontId="7" fillId="2" borderId="6" xfId="0" applyNumberFormat="1" applyFont="1" applyFill="1" applyBorder="1" applyAlignment="1">
      <alignment/>
    </xf>
    <xf numFmtId="164" fontId="6" fillId="2" borderId="10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164" fontId="6" fillId="2" borderId="12" xfId="0" applyNumberFormat="1" applyFont="1" applyFill="1" applyBorder="1" applyAlignment="1">
      <alignment/>
    </xf>
    <xf numFmtId="164" fontId="6" fillId="2" borderId="13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65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64" fontId="6" fillId="2" borderId="8" xfId="0" applyNumberFormat="1" applyFont="1" applyFill="1" applyBorder="1" applyAlignment="1">
      <alignment horizontal="center" wrapText="1"/>
    </xf>
    <xf numFmtId="164" fontId="7" fillId="2" borderId="14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 horizontal="center" wrapText="1"/>
    </xf>
    <xf numFmtId="164" fontId="6" fillId="2" borderId="0" xfId="0" applyNumberFormat="1" applyFont="1" applyFill="1" applyAlignment="1" quotePrefix="1">
      <alignment horizontal="center"/>
    </xf>
    <xf numFmtId="165" fontId="7" fillId="2" borderId="0" xfId="0" applyNumberFormat="1" applyFont="1" applyFill="1" applyAlignment="1">
      <alignment/>
    </xf>
    <xf numFmtId="164" fontId="7" fillId="2" borderId="8" xfId="0" applyNumberFormat="1" applyFont="1" applyFill="1" applyBorder="1" applyAlignment="1">
      <alignment/>
    </xf>
    <xf numFmtId="164" fontId="6" fillId="2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Alignment="1">
      <alignment horizontal="centerContinuous"/>
    </xf>
    <xf numFmtId="1" fontId="6" fillId="2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/>
    </xf>
    <xf numFmtId="1" fontId="7" fillId="2" borderId="8" xfId="0" applyNumberFormat="1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7" fillId="2" borderId="8" xfId="0" applyNumberFormat="1" applyFont="1" applyFill="1" applyBorder="1" applyAlignment="1">
      <alignment horizontal="right"/>
    </xf>
    <xf numFmtId="1" fontId="7" fillId="2" borderId="8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right"/>
    </xf>
    <xf numFmtId="1" fontId="7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/>
    </xf>
    <xf numFmtId="1" fontId="6" fillId="2" borderId="0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right"/>
    </xf>
    <xf numFmtId="165" fontId="0" fillId="2" borderId="17" xfId="0" applyNumberFormat="1" applyFont="1" applyFill="1" applyBorder="1" applyAlignment="1">
      <alignment/>
    </xf>
    <xf numFmtId="165" fontId="0" fillId="2" borderId="18" xfId="0" applyNumberFormat="1" applyFont="1" applyFill="1" applyBorder="1" applyAlignment="1">
      <alignment/>
    </xf>
    <xf numFmtId="165" fontId="0" fillId="2" borderId="19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165" fontId="0" fillId="2" borderId="21" xfId="0" applyNumberFormat="1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22" xfId="0" applyNumberFormat="1" applyFill="1" applyBorder="1" applyAlignment="1">
      <alignment/>
    </xf>
    <xf numFmtId="165" fontId="6" fillId="2" borderId="0" xfId="0" applyNumberFormat="1" applyFont="1" applyFill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/>
    </xf>
    <xf numFmtId="165" fontId="7" fillId="2" borderId="16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4" fontId="6" fillId="2" borderId="14" xfId="0" applyNumberFormat="1" applyFont="1" applyFill="1" applyBorder="1" applyAlignment="1">
      <alignment/>
    </xf>
    <xf numFmtId="164" fontId="5" fillId="2" borderId="0" xfId="0" applyNumberFormat="1" applyFont="1" applyFill="1" applyAlignment="1">
      <alignment horizontal="centerContinuous"/>
    </xf>
    <xf numFmtId="49" fontId="7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/>
    </xf>
    <xf numFmtId="164" fontId="7" fillId="2" borderId="11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65" fontId="0" fillId="0" borderId="0" xfId="0" applyNumberFormat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Continuous"/>
    </xf>
    <xf numFmtId="0" fontId="6" fillId="2" borderId="24" xfId="0" applyFont="1" applyFill="1" applyBorder="1" applyAlignment="1">
      <alignment horizontal="centerContinuous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1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7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2" borderId="33" xfId="0" applyFill="1" applyBorder="1" applyAlignment="1">
      <alignment/>
    </xf>
    <xf numFmtId="0" fontId="1" fillId="2" borderId="3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5" fontId="0" fillId="2" borderId="32" xfId="0" applyNumberFormat="1" applyFill="1" applyBorder="1" applyAlignment="1">
      <alignment/>
    </xf>
    <xf numFmtId="0" fontId="1" fillId="2" borderId="36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/>
    </xf>
    <xf numFmtId="49" fontId="0" fillId="2" borderId="38" xfId="0" applyNumberFormat="1" applyFont="1" applyFill="1" applyBorder="1" applyAlignment="1">
      <alignment horizontal="center"/>
    </xf>
    <xf numFmtId="165" fontId="0" fillId="2" borderId="38" xfId="0" applyNumberFormat="1" applyFont="1" applyFill="1" applyBorder="1" applyAlignment="1">
      <alignment/>
    </xf>
    <xf numFmtId="0" fontId="0" fillId="2" borderId="39" xfId="0" applyFill="1" applyBorder="1" applyAlignment="1">
      <alignment/>
    </xf>
    <xf numFmtId="165" fontId="0" fillId="2" borderId="40" xfId="0" applyNumberFormat="1" applyFont="1" applyFill="1" applyBorder="1" applyAlignment="1">
      <alignment/>
    </xf>
    <xf numFmtId="165" fontId="0" fillId="2" borderId="39" xfId="0" applyNumberFormat="1" applyFont="1" applyFill="1" applyBorder="1" applyAlignment="1">
      <alignment/>
    </xf>
    <xf numFmtId="165" fontId="0" fillId="2" borderId="41" xfId="0" applyNumberFormat="1" applyFont="1" applyFill="1" applyBorder="1" applyAlignment="1">
      <alignment/>
    </xf>
    <xf numFmtId="165" fontId="0" fillId="2" borderId="41" xfId="0" applyNumberFormat="1" applyFill="1" applyBorder="1" applyAlignment="1">
      <alignment/>
    </xf>
    <xf numFmtId="165" fontId="0" fillId="2" borderId="38" xfId="0" applyNumberFormat="1" applyFill="1" applyBorder="1" applyAlignment="1">
      <alignment/>
    </xf>
    <xf numFmtId="165" fontId="1" fillId="2" borderId="21" xfId="0" applyNumberFormat="1" applyFont="1" applyFill="1" applyBorder="1" applyAlignment="1">
      <alignment/>
    </xf>
    <xf numFmtId="165" fontId="9" fillId="2" borderId="21" xfId="0" applyNumberFormat="1" applyFont="1" applyFill="1" applyBorder="1" applyAlignment="1">
      <alignment/>
    </xf>
    <xf numFmtId="165" fontId="1" fillId="2" borderId="41" xfId="0" applyNumberFormat="1" applyFont="1" applyFill="1" applyBorder="1" applyAlignment="1">
      <alignment/>
    </xf>
    <xf numFmtId="165" fontId="0" fillId="2" borderId="42" xfId="0" applyNumberFormat="1" applyFont="1" applyFill="1" applyBorder="1" applyAlignment="1">
      <alignment/>
    </xf>
    <xf numFmtId="165" fontId="0" fillId="2" borderId="43" xfId="0" applyNumberFormat="1" applyFont="1" applyFill="1" applyBorder="1" applyAlignment="1">
      <alignment/>
    </xf>
    <xf numFmtId="0" fontId="0" fillId="2" borderId="44" xfId="0" applyFill="1" applyBorder="1" applyAlignment="1">
      <alignment/>
    </xf>
    <xf numFmtId="165" fontId="0" fillId="2" borderId="45" xfId="0" applyNumberFormat="1" applyFont="1" applyFill="1" applyBorder="1" applyAlignment="1">
      <alignment/>
    </xf>
    <xf numFmtId="165" fontId="0" fillId="2" borderId="44" xfId="0" applyNumberFormat="1" applyFont="1" applyFill="1" applyBorder="1" applyAlignment="1">
      <alignment/>
    </xf>
    <xf numFmtId="165" fontId="0" fillId="2" borderId="46" xfId="0" applyNumberFormat="1" applyFont="1" applyFill="1" applyBorder="1" applyAlignment="1">
      <alignment/>
    </xf>
    <xf numFmtId="165" fontId="1" fillId="2" borderId="46" xfId="0" applyNumberFormat="1" applyFont="1" applyFill="1" applyBorder="1" applyAlignment="1">
      <alignment/>
    </xf>
    <xf numFmtId="165" fontId="0" fillId="2" borderId="46" xfId="0" applyNumberFormat="1" applyFill="1" applyBorder="1" applyAlignment="1">
      <alignment/>
    </xf>
    <xf numFmtId="165" fontId="0" fillId="2" borderId="43" xfId="0" applyNumberFormat="1" applyFill="1" applyBorder="1" applyAlignment="1">
      <alignment/>
    </xf>
    <xf numFmtId="165" fontId="0" fillId="2" borderId="31" xfId="0" applyNumberFormat="1" applyFont="1" applyFill="1" applyBorder="1" applyAlignment="1">
      <alignment/>
    </xf>
    <xf numFmtId="165" fontId="1" fillId="2" borderId="32" xfId="0" applyNumberFormat="1" applyFont="1" applyFill="1" applyBorder="1" applyAlignment="1">
      <alignment/>
    </xf>
    <xf numFmtId="165" fontId="0" fillId="2" borderId="32" xfId="0" applyNumberFormat="1" applyFont="1" applyFill="1" applyBorder="1" applyAlignment="1">
      <alignment/>
    </xf>
    <xf numFmtId="165" fontId="0" fillId="2" borderId="34" xfId="0" applyNumberFormat="1" applyFont="1" applyFill="1" applyBorder="1" applyAlignment="1">
      <alignment/>
    </xf>
    <xf numFmtId="165" fontId="0" fillId="2" borderId="33" xfId="0" applyNumberFormat="1" applyFont="1" applyFill="1" applyBorder="1" applyAlignment="1">
      <alignment/>
    </xf>
    <xf numFmtId="165" fontId="0" fillId="2" borderId="35" xfId="0" applyNumberFormat="1" applyFont="1" applyFill="1" applyBorder="1" applyAlignment="1">
      <alignment/>
    </xf>
    <xf numFmtId="165" fontId="0" fillId="2" borderId="35" xfId="0" applyNumberFormat="1" applyFill="1" applyBorder="1" applyAlignment="1">
      <alignment/>
    </xf>
    <xf numFmtId="165" fontId="12" fillId="2" borderId="21" xfId="0" applyNumberFormat="1" applyFont="1" applyFill="1" applyBorder="1" applyAlignment="1">
      <alignment/>
    </xf>
    <xf numFmtId="165" fontId="13" fillId="2" borderId="37" xfId="0" applyNumberFormat="1" applyFont="1" applyFill="1" applyBorder="1" applyAlignment="1">
      <alignment/>
    </xf>
    <xf numFmtId="165" fontId="13" fillId="2" borderId="38" xfId="0" applyNumberFormat="1" applyFont="1" applyFill="1" applyBorder="1" applyAlignment="1">
      <alignment/>
    </xf>
    <xf numFmtId="165" fontId="13" fillId="2" borderId="40" xfId="0" applyNumberFormat="1" applyFont="1" applyFill="1" applyBorder="1" applyAlignment="1">
      <alignment/>
    </xf>
    <xf numFmtId="165" fontId="13" fillId="2" borderId="39" xfId="0" applyNumberFormat="1" applyFont="1" applyFill="1" applyBorder="1" applyAlignment="1">
      <alignment/>
    </xf>
    <xf numFmtId="165" fontId="13" fillId="2" borderId="41" xfId="0" applyNumberFormat="1" applyFont="1" applyFill="1" applyBorder="1" applyAlignment="1">
      <alignment/>
    </xf>
    <xf numFmtId="165" fontId="14" fillId="2" borderId="41" xfId="0" applyNumberFormat="1" applyFont="1" applyFill="1" applyBorder="1" applyAlignment="1">
      <alignment/>
    </xf>
    <xf numFmtId="165" fontId="13" fillId="2" borderId="21" xfId="0" applyNumberFormat="1" applyFont="1" applyFill="1" applyBorder="1" applyAlignment="1">
      <alignment/>
    </xf>
    <xf numFmtId="0" fontId="13" fillId="2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165" fontId="14" fillId="2" borderId="46" xfId="0" applyNumberFormat="1" applyFont="1" applyFill="1" applyBorder="1" applyAlignment="1">
      <alignment/>
    </xf>
    <xf numFmtId="165" fontId="13" fillId="2" borderId="31" xfId="0" applyNumberFormat="1" applyFont="1" applyFill="1" applyBorder="1" applyAlignment="1">
      <alignment/>
    </xf>
    <xf numFmtId="165" fontId="14" fillId="2" borderId="32" xfId="0" applyNumberFormat="1" applyFont="1" applyFill="1" applyBorder="1" applyAlignment="1">
      <alignment/>
    </xf>
    <xf numFmtId="165" fontId="13" fillId="2" borderId="32" xfId="0" applyNumberFormat="1" applyFont="1" applyFill="1" applyBorder="1" applyAlignment="1">
      <alignment/>
    </xf>
    <xf numFmtId="165" fontId="13" fillId="2" borderId="34" xfId="0" applyNumberFormat="1" applyFont="1" applyFill="1" applyBorder="1" applyAlignment="1">
      <alignment/>
    </xf>
    <xf numFmtId="165" fontId="13" fillId="2" borderId="33" xfId="0" applyNumberFormat="1" applyFont="1" applyFill="1" applyBorder="1" applyAlignment="1">
      <alignment/>
    </xf>
    <xf numFmtId="165" fontId="13" fillId="2" borderId="35" xfId="0" applyNumberFormat="1" applyFont="1" applyFill="1" applyBorder="1" applyAlignment="1">
      <alignment/>
    </xf>
    <xf numFmtId="165" fontId="14" fillId="2" borderId="21" xfId="0" applyNumberFormat="1" applyFont="1" applyFill="1" applyBorder="1" applyAlignment="1">
      <alignment/>
    </xf>
    <xf numFmtId="165" fontId="14" fillId="2" borderId="37" xfId="0" applyNumberFormat="1" applyFont="1" applyFill="1" applyBorder="1" applyAlignment="1">
      <alignment/>
    </xf>
    <xf numFmtId="165" fontId="14" fillId="2" borderId="38" xfId="0" applyNumberFormat="1" applyFont="1" applyFill="1" applyBorder="1" applyAlignment="1">
      <alignment/>
    </xf>
    <xf numFmtId="165" fontId="14" fillId="2" borderId="40" xfId="0" applyNumberFormat="1" applyFont="1" applyFill="1" applyBorder="1" applyAlignment="1">
      <alignment/>
    </xf>
    <xf numFmtId="165" fontId="14" fillId="2" borderId="39" xfId="0" applyNumberFormat="1" applyFont="1" applyFill="1" applyBorder="1" applyAlignment="1">
      <alignment/>
    </xf>
    <xf numFmtId="165" fontId="1" fillId="2" borderId="47" xfId="0" applyNumberFormat="1" applyFont="1" applyFill="1" applyBorder="1" applyAlignment="1">
      <alignment/>
    </xf>
    <xf numFmtId="165" fontId="13" fillId="0" borderId="38" xfId="0" applyNumberFormat="1" applyFont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2" borderId="39" xfId="0" applyNumberFormat="1" applyFont="1" applyFill="1" applyBorder="1" applyAlignment="1">
      <alignment/>
    </xf>
    <xf numFmtId="165" fontId="1" fillId="2" borderId="38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2" fillId="0" borderId="21" xfId="0" applyNumberFormat="1" applyFont="1" applyBorder="1" applyAlignment="1">
      <alignment/>
    </xf>
    <xf numFmtId="165" fontId="13" fillId="0" borderId="21" xfId="0" applyNumberFormat="1" applyFont="1" applyBorder="1" applyAlignment="1">
      <alignment/>
    </xf>
    <xf numFmtId="165" fontId="14" fillId="2" borderId="42" xfId="0" applyNumberFormat="1" applyFont="1" applyFill="1" applyBorder="1" applyAlignment="1">
      <alignment/>
    </xf>
    <xf numFmtId="165" fontId="14" fillId="2" borderId="43" xfId="0" applyNumberFormat="1" applyFont="1" applyFill="1" applyBorder="1" applyAlignment="1">
      <alignment/>
    </xf>
    <xf numFmtId="165" fontId="14" fillId="2" borderId="45" xfId="0" applyNumberFormat="1" applyFont="1" applyFill="1" applyBorder="1" applyAlignment="1">
      <alignment/>
    </xf>
    <xf numFmtId="165" fontId="14" fillId="2" borderId="44" xfId="0" applyNumberFormat="1" applyFont="1" applyFill="1" applyBorder="1" applyAlignment="1">
      <alignment/>
    </xf>
    <xf numFmtId="165" fontId="13" fillId="2" borderId="17" xfId="0" applyNumberFormat="1" applyFont="1" applyFill="1" applyBorder="1" applyAlignment="1">
      <alignment/>
    </xf>
    <xf numFmtId="165" fontId="13" fillId="2" borderId="23" xfId="0" applyNumberFormat="1" applyFont="1" applyFill="1" applyBorder="1" applyAlignment="1">
      <alignment/>
    </xf>
    <xf numFmtId="165" fontId="13" fillId="2" borderId="24" xfId="0" applyNumberFormat="1" applyFont="1" applyFill="1" applyBorder="1" applyAlignment="1">
      <alignment/>
    </xf>
    <xf numFmtId="165" fontId="13" fillId="2" borderId="25" xfId="0" applyNumberFormat="1" applyFont="1" applyFill="1" applyBorder="1" applyAlignment="1">
      <alignment/>
    </xf>
    <xf numFmtId="165" fontId="13" fillId="2" borderId="26" xfId="0" applyNumberFormat="1" applyFont="1" applyFill="1" applyBorder="1" applyAlignment="1">
      <alignment/>
    </xf>
    <xf numFmtId="165" fontId="0" fillId="2" borderId="26" xfId="0" applyNumberFormat="1" applyFill="1" applyBorder="1" applyAlignment="1">
      <alignment/>
    </xf>
    <xf numFmtId="165" fontId="0" fillId="2" borderId="23" xfId="0" applyNumberFormat="1" applyFill="1" applyBorder="1" applyAlignment="1">
      <alignment/>
    </xf>
    <xf numFmtId="165" fontId="14" fillId="2" borderId="30" xfId="0" applyNumberFormat="1" applyFont="1" applyFill="1" applyBorder="1" applyAlignment="1">
      <alignment horizontal="left"/>
    </xf>
    <xf numFmtId="165" fontId="14" fillId="2" borderId="19" xfId="0" applyNumberFormat="1" applyFont="1" applyFill="1" applyBorder="1" applyAlignment="1">
      <alignment/>
    </xf>
    <xf numFmtId="165" fontId="14" fillId="2" borderId="20" xfId="0" applyNumberFormat="1" applyFont="1" applyFill="1" applyBorder="1" applyAlignment="1">
      <alignment/>
    </xf>
    <xf numFmtId="0" fontId="0" fillId="2" borderId="28" xfId="0" applyFill="1" applyBorder="1" applyAlignment="1">
      <alignment/>
    </xf>
    <xf numFmtId="165" fontId="14" fillId="2" borderId="27" xfId="0" applyNumberFormat="1" applyFont="1" applyFill="1" applyBorder="1" applyAlignment="1">
      <alignment/>
    </xf>
    <xf numFmtId="165" fontId="14" fillId="2" borderId="28" xfId="0" applyNumberFormat="1" applyFont="1" applyFill="1" applyBorder="1" applyAlignment="1">
      <alignment/>
    </xf>
    <xf numFmtId="165" fontId="14" fillId="2" borderId="29" xfId="0" applyNumberFormat="1" applyFont="1" applyFill="1" applyBorder="1" applyAlignment="1">
      <alignment/>
    </xf>
    <xf numFmtId="165" fontId="1" fillId="2" borderId="29" xfId="0" applyNumberFormat="1" applyFont="1" applyFill="1" applyBorder="1" applyAlignment="1">
      <alignment/>
    </xf>
    <xf numFmtId="165" fontId="0" fillId="2" borderId="20" xfId="0" applyNumberFormat="1" applyFill="1" applyBorder="1" applyAlignment="1">
      <alignment/>
    </xf>
    <xf numFmtId="165" fontId="1" fillId="2" borderId="30" xfId="0" applyNumberFormat="1" applyFont="1" applyFill="1" applyBorder="1" applyAlignment="1">
      <alignment/>
    </xf>
    <xf numFmtId="165" fontId="0" fillId="2" borderId="48" xfId="0" applyNumberFormat="1" applyFill="1" applyBorder="1" applyAlignment="1">
      <alignment/>
    </xf>
    <xf numFmtId="165" fontId="0" fillId="2" borderId="37" xfId="0" applyNumberFormat="1" applyFill="1" applyBorder="1" applyAlignment="1">
      <alignment/>
    </xf>
    <xf numFmtId="165" fontId="13" fillId="2" borderId="38" xfId="0" applyNumberFormat="1" applyFont="1" applyFill="1" applyBorder="1" applyAlignment="1">
      <alignment horizontal="right"/>
    </xf>
    <xf numFmtId="165" fontId="0" fillId="2" borderId="38" xfId="0" applyNumberFormat="1" applyFill="1" applyBorder="1" applyAlignment="1">
      <alignment horizontal="right"/>
    </xf>
    <xf numFmtId="165" fontId="0" fillId="2" borderId="49" xfId="0" applyNumberFormat="1" applyFont="1" applyFill="1" applyBorder="1" applyAlignment="1">
      <alignment horizontal="right"/>
    </xf>
    <xf numFmtId="165" fontId="13" fillId="2" borderId="50" xfId="0" applyNumberFormat="1" applyFont="1" applyFill="1" applyBorder="1" applyAlignment="1">
      <alignment/>
    </xf>
    <xf numFmtId="165" fontId="0" fillId="2" borderId="21" xfId="0" applyNumberFormat="1" applyFill="1" applyBorder="1" applyAlignment="1">
      <alignment/>
    </xf>
    <xf numFmtId="0" fontId="0" fillId="2" borderId="21" xfId="0" applyFill="1" applyBorder="1" applyAlignment="1">
      <alignment horizontal="left"/>
    </xf>
    <xf numFmtId="165" fontId="13" fillId="2" borderId="22" xfId="0" applyNumberFormat="1" applyFont="1" applyFill="1" applyBorder="1" applyAlignment="1">
      <alignment/>
    </xf>
    <xf numFmtId="165" fontId="13" fillId="2" borderId="0" xfId="0" applyNumberFormat="1" applyFont="1" applyFill="1" applyBorder="1" applyAlignment="1">
      <alignment/>
    </xf>
    <xf numFmtId="0" fontId="0" fillId="2" borderId="51" xfId="0" applyFill="1" applyBorder="1" applyAlignment="1">
      <alignment/>
    </xf>
    <xf numFmtId="165" fontId="13" fillId="2" borderId="52" xfId="0" applyNumberFormat="1" applyFont="1" applyFill="1" applyBorder="1" applyAlignment="1">
      <alignment/>
    </xf>
    <xf numFmtId="165" fontId="13" fillId="2" borderId="51" xfId="0" applyNumberFormat="1" applyFont="1" applyFill="1" applyBorder="1" applyAlignment="1">
      <alignment/>
    </xf>
    <xf numFmtId="165" fontId="13" fillId="2" borderId="53" xfId="0" applyNumberFormat="1" applyFont="1" applyFill="1" applyBorder="1" applyAlignment="1">
      <alignment/>
    </xf>
    <xf numFmtId="165" fontId="14" fillId="2" borderId="53" xfId="0" applyNumberFormat="1" applyFont="1" applyFill="1" applyBorder="1" applyAlignment="1">
      <alignment/>
    </xf>
    <xf numFmtId="165" fontId="0" fillId="2" borderId="53" xfId="0" applyNumberFormat="1" applyFill="1" applyBorder="1" applyAlignment="1">
      <alignment/>
    </xf>
    <xf numFmtId="165" fontId="0" fillId="2" borderId="26" xfId="0" applyNumberFormat="1" applyFont="1" applyFill="1" applyBorder="1" applyAlignment="1">
      <alignment/>
    </xf>
    <xf numFmtId="0" fontId="1" fillId="2" borderId="29" xfId="0" applyFont="1" applyFill="1" applyBorder="1" applyAlignment="1">
      <alignment horizontal="center" wrapText="1"/>
    </xf>
    <xf numFmtId="165" fontId="14" fillId="2" borderId="54" xfId="0" applyNumberFormat="1" applyFont="1" applyFill="1" applyBorder="1" applyAlignment="1">
      <alignment/>
    </xf>
    <xf numFmtId="0" fontId="0" fillId="2" borderId="55" xfId="0" applyFill="1" applyBorder="1" applyAlignment="1">
      <alignment horizontal="centerContinuous"/>
    </xf>
    <xf numFmtId="0" fontId="1" fillId="2" borderId="5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165" fontId="0" fillId="2" borderId="50" xfId="0" applyNumberFormat="1" applyFont="1" applyFill="1" applyBorder="1" applyAlignment="1">
      <alignment/>
    </xf>
    <xf numFmtId="165" fontId="0" fillId="2" borderId="58" xfId="0" applyNumberFormat="1" applyFont="1" applyFill="1" applyBorder="1" applyAlignment="1">
      <alignment/>
    </xf>
    <xf numFmtId="165" fontId="0" fillId="2" borderId="57" xfId="0" applyNumberFormat="1" applyFont="1" applyFill="1" applyBorder="1" applyAlignment="1">
      <alignment/>
    </xf>
    <xf numFmtId="165" fontId="13" fillId="2" borderId="59" xfId="0" applyNumberFormat="1" applyFont="1" applyFill="1" applyBorder="1" applyAlignment="1">
      <alignment/>
    </xf>
    <xf numFmtId="165" fontId="13" fillId="2" borderId="57" xfId="0" applyNumberFormat="1" applyFont="1" applyFill="1" applyBorder="1" applyAlignment="1">
      <alignment/>
    </xf>
    <xf numFmtId="165" fontId="14" fillId="2" borderId="50" xfId="0" applyNumberFormat="1" applyFont="1" applyFill="1" applyBorder="1" applyAlignment="1">
      <alignment/>
    </xf>
    <xf numFmtId="165" fontId="14" fillId="2" borderId="58" xfId="0" applyNumberFormat="1" applyFont="1" applyFill="1" applyBorder="1" applyAlignment="1">
      <alignment/>
    </xf>
    <xf numFmtId="165" fontId="13" fillId="2" borderId="55" xfId="0" applyNumberFormat="1" applyFont="1" applyFill="1" applyBorder="1" applyAlignment="1">
      <alignment/>
    </xf>
    <xf numFmtId="165" fontId="14" fillId="2" borderId="56" xfId="0" applyNumberFormat="1" applyFont="1" applyFill="1" applyBorder="1" applyAlignment="1">
      <alignment/>
    </xf>
    <xf numFmtId="165" fontId="0" fillId="2" borderId="25" xfId="0" applyNumberFormat="1" applyFont="1" applyFill="1" applyBorder="1" applyAlignment="1">
      <alignment/>
    </xf>
    <xf numFmtId="165" fontId="0" fillId="2" borderId="60" xfId="0" applyNumberFormat="1" applyFont="1" applyFill="1" applyBorder="1" applyAlignment="1">
      <alignment/>
    </xf>
    <xf numFmtId="0" fontId="1" fillId="2" borderId="28" xfId="0" applyFont="1" applyFill="1" applyBorder="1" applyAlignment="1">
      <alignment horizontal="center" wrapText="1"/>
    </xf>
    <xf numFmtId="0" fontId="1" fillId="2" borderId="61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165" fontId="0" fillId="2" borderId="63" xfId="0" applyNumberFormat="1" applyFont="1" applyFill="1" applyBorder="1" applyAlignment="1">
      <alignment/>
    </xf>
    <xf numFmtId="165" fontId="0" fillId="2" borderId="64" xfId="0" applyNumberFormat="1" applyFont="1" applyFill="1" applyBorder="1" applyAlignment="1">
      <alignment/>
    </xf>
    <xf numFmtId="165" fontId="13" fillId="2" borderId="63" xfId="0" applyNumberFormat="1" applyFont="1" applyFill="1" applyBorder="1" applyAlignment="1">
      <alignment/>
    </xf>
    <xf numFmtId="165" fontId="14" fillId="2" borderId="63" xfId="0" applyNumberFormat="1" applyFont="1" applyFill="1" applyBorder="1" applyAlignment="1">
      <alignment/>
    </xf>
    <xf numFmtId="165" fontId="14" fillId="2" borderId="64" xfId="0" applyNumberFormat="1" applyFont="1" applyFill="1" applyBorder="1" applyAlignment="1">
      <alignment/>
    </xf>
    <xf numFmtId="165" fontId="13" fillId="2" borderId="60" xfId="0" applyNumberFormat="1" applyFont="1" applyFill="1" applyBorder="1" applyAlignment="1">
      <alignment/>
    </xf>
    <xf numFmtId="165" fontId="14" fillId="2" borderId="61" xfId="0" applyNumberFormat="1" applyFont="1" applyFill="1" applyBorder="1" applyAlignment="1">
      <alignment/>
    </xf>
    <xf numFmtId="165" fontId="1" fillId="2" borderId="63" xfId="0" applyNumberFormat="1" applyFont="1" applyFill="1" applyBorder="1" applyAlignment="1">
      <alignment/>
    </xf>
    <xf numFmtId="165" fontId="1" fillId="2" borderId="50" xfId="0" applyNumberFormat="1" applyFont="1" applyFill="1" applyBorder="1" applyAlignment="1">
      <alignment/>
    </xf>
    <xf numFmtId="165" fontId="1" fillId="2" borderId="33" xfId="0" applyNumberFormat="1" applyFont="1" applyFill="1" applyBorder="1" applyAlignment="1">
      <alignment/>
    </xf>
    <xf numFmtId="165" fontId="1" fillId="2" borderId="35" xfId="0" applyNumberFormat="1" applyFont="1" applyFill="1" applyBorder="1" applyAlignment="1">
      <alignment/>
    </xf>
    <xf numFmtId="165" fontId="1" fillId="2" borderId="62" xfId="0" applyNumberFormat="1" applyFont="1" applyFill="1" applyBorder="1" applyAlignment="1">
      <alignment/>
    </xf>
    <xf numFmtId="165" fontId="14" fillId="2" borderId="51" xfId="0" applyNumberFormat="1" applyFont="1" applyFill="1" applyBorder="1" applyAlignment="1">
      <alignment/>
    </xf>
    <xf numFmtId="165" fontId="14" fillId="2" borderId="65" xfId="0" applyNumberFormat="1" applyFont="1" applyFill="1" applyBorder="1" applyAlignment="1">
      <alignment/>
    </xf>
    <xf numFmtId="165" fontId="14" fillId="2" borderId="33" xfId="0" applyNumberFormat="1" applyFont="1" applyFill="1" applyBorder="1" applyAlignment="1">
      <alignment/>
    </xf>
    <xf numFmtId="165" fontId="14" fillId="2" borderId="35" xfId="0" applyNumberFormat="1" applyFont="1" applyFill="1" applyBorder="1" applyAlignment="1">
      <alignment/>
    </xf>
    <xf numFmtId="165" fontId="14" fillId="2" borderId="62" xfId="0" applyNumberFormat="1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1" fillId="2" borderId="18" xfId="0" applyFont="1" applyFill="1" applyBorder="1" applyAlignment="1">
      <alignment horizontal="centerContinuous"/>
    </xf>
    <xf numFmtId="165" fontId="1" fillId="2" borderId="66" xfId="0" applyNumberFormat="1" applyFont="1" applyFill="1" applyBorder="1" applyAlignment="1">
      <alignment/>
    </xf>
    <xf numFmtId="165" fontId="1" fillId="2" borderId="36" xfId="0" applyNumberFormat="1" applyFont="1" applyFill="1" applyBorder="1" applyAlignment="1">
      <alignment/>
    </xf>
    <xf numFmtId="165" fontId="1" fillId="2" borderId="18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 wrapText="1"/>
    </xf>
    <xf numFmtId="165" fontId="0" fillId="2" borderId="59" xfId="0" applyNumberFormat="1" applyFont="1" applyFill="1" applyBorder="1" applyAlignment="1">
      <alignment/>
    </xf>
    <xf numFmtId="0" fontId="0" fillId="2" borderId="50" xfId="0" applyFill="1" applyBorder="1" applyAlignment="1">
      <alignment/>
    </xf>
    <xf numFmtId="165" fontId="0" fillId="2" borderId="2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ut your programme here!!!!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ancy\Corporate%20%20&amp;%20Outstationed\Corporate\Chris%20Mee\Cap%20Monitoring\2002-03\Capital%20Monitoring\2001%20files\2000%20files\Capital%20Report%20Feb%2001%20append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000%20files\Capital%20Report%20Feb%2001%20append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windows\TEMP\My%20Documents\Cap%20Monitoring\2002-03\Capital%20Monitoring\2001%20files\2000%20files\Capital%20Report%20Feb%2001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7"/>
  <sheetViews>
    <sheetView tabSelected="1" workbookViewId="0" topLeftCell="B9">
      <selection activeCell="I24" sqref="I24"/>
    </sheetView>
  </sheetViews>
  <sheetFormatPr defaultColWidth="9.140625" defaultRowHeight="12.75"/>
  <cols>
    <col min="1" max="1" width="2.28125" style="9" customWidth="1"/>
    <col min="2" max="2" width="46.8515625" style="1" customWidth="1"/>
    <col min="3" max="3" width="11.00390625" style="3" customWidth="1"/>
    <col min="4" max="4" width="11.57421875" style="3" customWidth="1"/>
    <col min="5" max="5" width="11.28125" style="3" customWidth="1"/>
    <col min="6" max="6" width="10.7109375" style="3" customWidth="1"/>
    <col min="7" max="7" width="10.28125" style="3" customWidth="1"/>
    <col min="8" max="8" width="12.140625" style="3" customWidth="1"/>
    <col min="9" max="9" width="10.421875" style="3" customWidth="1"/>
    <col min="10" max="10" width="10.140625" style="3" customWidth="1"/>
    <col min="11" max="11" width="12.57421875" style="3" customWidth="1"/>
    <col min="12" max="12" width="6.7109375" style="1" customWidth="1"/>
    <col min="13" max="13" width="1.7109375" style="1" hidden="1" customWidth="1"/>
    <col min="14" max="14" width="4.7109375" style="4" hidden="1" customWidth="1"/>
    <col min="15" max="16384" width="4.140625" style="1" customWidth="1"/>
  </cols>
  <sheetData>
    <row r="1" spans="1:28" ht="15.75">
      <c r="A1" s="58"/>
      <c r="B1" s="15"/>
      <c r="C1" s="16"/>
      <c r="D1" s="16"/>
      <c r="E1" s="17"/>
      <c r="F1" s="17"/>
      <c r="G1" s="17"/>
      <c r="H1" s="17"/>
      <c r="I1" s="17"/>
      <c r="J1" s="17"/>
      <c r="K1" s="17"/>
      <c r="L1" s="9"/>
      <c r="M1" s="9"/>
      <c r="N1" s="10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2:28" ht="12.75">
      <c r="B2" s="9"/>
      <c r="C2" s="17"/>
      <c r="D2" s="17"/>
      <c r="E2" s="17"/>
      <c r="F2" s="17"/>
      <c r="G2" s="17"/>
      <c r="H2" s="17"/>
      <c r="I2" s="17"/>
      <c r="J2" s="17"/>
      <c r="K2" s="17"/>
      <c r="L2" s="9"/>
      <c r="M2" s="9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54" ht="12.75">
      <c r="B3" s="18" t="s">
        <v>255</v>
      </c>
      <c r="C3" s="19"/>
      <c r="D3" s="19"/>
      <c r="E3" s="19"/>
      <c r="F3" s="19"/>
      <c r="G3" s="19"/>
      <c r="H3" s="19"/>
      <c r="I3" s="19"/>
      <c r="J3" s="19"/>
      <c r="K3" s="19"/>
      <c r="L3" s="20"/>
      <c r="M3" s="21"/>
      <c r="N3" s="2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28" ht="18" customHeight="1">
      <c r="B4" s="23"/>
      <c r="C4" s="19"/>
      <c r="D4" s="19"/>
      <c r="E4" s="19"/>
      <c r="F4" s="19"/>
      <c r="G4" s="19"/>
      <c r="H4" s="19"/>
      <c r="I4" s="19"/>
      <c r="J4" s="19"/>
      <c r="K4" s="17"/>
      <c r="L4" s="9"/>
      <c r="M4" s="9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2:28" ht="12.75">
      <c r="B5" s="9"/>
      <c r="C5" s="24"/>
      <c r="D5" s="96"/>
      <c r="E5" s="60" t="s">
        <v>56</v>
      </c>
      <c r="F5" s="25"/>
      <c r="G5" s="24"/>
      <c r="H5" s="96"/>
      <c r="I5" s="60" t="s">
        <v>57</v>
      </c>
      <c r="J5" s="25"/>
      <c r="K5" s="26"/>
      <c r="L5" s="9"/>
      <c r="M5" s="9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2:28" ht="51">
      <c r="B6" s="10" t="s">
        <v>39</v>
      </c>
      <c r="C6" s="27" t="s">
        <v>260</v>
      </c>
      <c r="D6" s="28" t="s">
        <v>254</v>
      </c>
      <c r="E6" s="59" t="s">
        <v>138</v>
      </c>
      <c r="F6" s="29" t="s">
        <v>55</v>
      </c>
      <c r="G6" s="27" t="s">
        <v>261</v>
      </c>
      <c r="H6" s="28" t="s">
        <v>254</v>
      </c>
      <c r="I6" s="59" t="s">
        <v>138</v>
      </c>
      <c r="J6" s="28" t="s">
        <v>58</v>
      </c>
      <c r="K6" s="30" t="s">
        <v>0</v>
      </c>
      <c r="L6" s="31"/>
      <c r="M6" s="9"/>
      <c r="N6" s="32" t="s">
        <v>35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28" ht="13.5" customHeight="1">
      <c r="B7" s="15"/>
      <c r="C7" s="33"/>
      <c r="D7" s="34"/>
      <c r="E7" s="34"/>
      <c r="F7" s="35"/>
      <c r="G7" s="33"/>
      <c r="H7" s="34"/>
      <c r="I7" s="34"/>
      <c r="J7" s="35"/>
      <c r="K7" s="36"/>
      <c r="L7" s="13"/>
      <c r="M7" s="9"/>
      <c r="N7" s="1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2:28" ht="12.75">
      <c r="B8" s="9"/>
      <c r="C8" s="33" t="s">
        <v>41</v>
      </c>
      <c r="D8" s="34" t="s">
        <v>41</v>
      </c>
      <c r="E8" s="34" t="s">
        <v>41</v>
      </c>
      <c r="F8" s="35" t="s">
        <v>41</v>
      </c>
      <c r="G8" s="33" t="s">
        <v>41</v>
      </c>
      <c r="H8" s="34" t="s">
        <v>41</v>
      </c>
      <c r="I8" s="34" t="s">
        <v>41</v>
      </c>
      <c r="J8" s="35" t="s">
        <v>41</v>
      </c>
      <c r="K8" s="37" t="s">
        <v>41</v>
      </c>
      <c r="L8" s="38"/>
      <c r="M8" s="38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2:28" ht="17.25" customHeight="1">
      <c r="B9" s="9"/>
      <c r="C9" s="39"/>
      <c r="D9" s="16"/>
      <c r="E9" s="16"/>
      <c r="F9" s="40"/>
      <c r="G9" s="39"/>
      <c r="H9" s="16"/>
      <c r="I9" s="16"/>
      <c r="J9" s="40"/>
      <c r="K9" s="41"/>
      <c r="L9" s="42"/>
      <c r="M9" s="9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2:28" ht="12.75">
      <c r="B10" s="9" t="s">
        <v>15</v>
      </c>
      <c r="C10" s="39">
        <v>37.118</v>
      </c>
      <c r="D10" s="16">
        <v>2.279</v>
      </c>
      <c r="E10" s="16">
        <v>0</v>
      </c>
      <c r="F10" s="40">
        <f>SUM(C10:E10)</f>
        <v>39.397000000000006</v>
      </c>
      <c r="G10" s="39">
        <v>37.118</v>
      </c>
      <c r="H10" s="16">
        <v>2.279</v>
      </c>
      <c r="I10" s="16">
        <v>0</v>
      </c>
      <c r="J10" s="40">
        <f>SUM(G10:I10)</f>
        <v>39.397000000000006</v>
      </c>
      <c r="K10" s="41">
        <f>'Appendix 2b'!L79</f>
        <v>4.229</v>
      </c>
      <c r="L10" s="42"/>
      <c r="M10" s="9"/>
      <c r="N10" s="43" t="e">
        <f>SUM(C10:C10)-#REF!</f>
        <v>#REF!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2:28" ht="12.75">
      <c r="B11" s="9"/>
      <c r="C11" s="39"/>
      <c r="D11" s="16"/>
      <c r="E11" s="16"/>
      <c r="F11" s="40"/>
      <c r="G11" s="39"/>
      <c r="H11" s="16"/>
      <c r="I11" s="16"/>
      <c r="J11" s="40"/>
      <c r="K11" s="41"/>
      <c r="L11" s="42"/>
      <c r="M11" s="9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2:28" ht="12.75">
      <c r="B12" s="9" t="s">
        <v>16</v>
      </c>
      <c r="C12" s="39">
        <v>11.04</v>
      </c>
      <c r="D12" s="16">
        <v>2.086</v>
      </c>
      <c r="E12" s="16">
        <v>0</v>
      </c>
      <c r="F12" s="40">
        <f>SUM(C12:E12)</f>
        <v>13.126</v>
      </c>
      <c r="G12" s="39">
        <v>11.04</v>
      </c>
      <c r="H12" s="16">
        <v>2.086</v>
      </c>
      <c r="I12" s="16">
        <v>0</v>
      </c>
      <c r="J12" s="40">
        <f>SUM(G12:I12)</f>
        <v>13.126</v>
      </c>
      <c r="K12" s="41">
        <f>'Appendix 2b'!L100</f>
        <v>2.0409999999999995</v>
      </c>
      <c r="L12" s="42"/>
      <c r="M12" s="17"/>
      <c r="N12" s="43" t="e">
        <f>SUM(C12:C12)-#REF!</f>
        <v>#REF!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2:28" ht="12.75">
      <c r="B13" s="9"/>
      <c r="C13" s="39"/>
      <c r="D13" s="16"/>
      <c r="E13" s="16"/>
      <c r="F13" s="40"/>
      <c r="G13" s="39"/>
      <c r="H13" s="16"/>
      <c r="I13" s="16"/>
      <c r="J13" s="40"/>
      <c r="K13" s="41"/>
      <c r="L13" s="42"/>
      <c r="M13" s="9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2:28" ht="12.75">
      <c r="B14" s="9" t="s">
        <v>17</v>
      </c>
      <c r="C14" s="39">
        <v>20.049</v>
      </c>
      <c r="D14" s="16">
        <v>1.314</v>
      </c>
      <c r="E14" s="16">
        <v>0</v>
      </c>
      <c r="F14" s="40">
        <f>SUM(C14:E14)</f>
        <v>21.363</v>
      </c>
      <c r="G14" s="39">
        <v>20.049</v>
      </c>
      <c r="H14" s="16">
        <v>1.314</v>
      </c>
      <c r="I14" s="16">
        <v>0</v>
      </c>
      <c r="J14" s="40">
        <f>SUM(G14:I14)</f>
        <v>21.363</v>
      </c>
      <c r="K14" s="41">
        <f>'Appendix 2b'!L115</f>
        <v>0.34</v>
      </c>
      <c r="L14" s="42"/>
      <c r="M14" s="9"/>
      <c r="N14" s="43" t="e">
        <f>SUM(C14:C14)-#REF!</f>
        <v>#REF!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2:28" ht="12.75">
      <c r="B15" s="9"/>
      <c r="C15" s="39"/>
      <c r="D15" s="16"/>
      <c r="E15" s="16"/>
      <c r="F15" s="40"/>
      <c r="G15" s="39"/>
      <c r="H15" s="16"/>
      <c r="I15" s="16"/>
      <c r="J15" s="40"/>
      <c r="K15" s="41"/>
      <c r="L15" s="42"/>
      <c r="M15" s="9"/>
      <c r="N15" s="1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2:28" ht="12.75">
      <c r="B16" s="9" t="s">
        <v>18</v>
      </c>
      <c r="C16" s="39">
        <v>0.732</v>
      </c>
      <c r="D16" s="16">
        <v>0.148</v>
      </c>
      <c r="E16" s="16">
        <v>0</v>
      </c>
      <c r="F16" s="40">
        <f>SUM(C16:E16)</f>
        <v>0.88</v>
      </c>
      <c r="G16" s="39">
        <v>0.732</v>
      </c>
      <c r="H16" s="16">
        <v>0.148</v>
      </c>
      <c r="I16" s="16">
        <v>0</v>
      </c>
      <c r="J16" s="40">
        <f>SUM(G16:I16)</f>
        <v>0.88</v>
      </c>
      <c r="K16" s="41">
        <f>'Appendix 2b'!L137</f>
        <v>0.15500000000000003</v>
      </c>
      <c r="L16" s="42"/>
      <c r="M16" s="9"/>
      <c r="N16" s="43" t="e">
        <f>SUM(C16:C16)-#REF!</f>
        <v>#REF!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2:28" ht="12.75">
      <c r="B17" s="9"/>
      <c r="C17" s="39"/>
      <c r="D17" s="16"/>
      <c r="E17" s="16"/>
      <c r="F17" s="40"/>
      <c r="G17" s="39"/>
      <c r="H17" s="16"/>
      <c r="I17" s="16"/>
      <c r="J17" s="40"/>
      <c r="K17" s="41"/>
      <c r="L17" s="42"/>
      <c r="M17" s="9"/>
      <c r="N17" s="10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2:28" ht="12.75">
      <c r="B18" s="9"/>
      <c r="C18" s="44"/>
      <c r="D18" s="45"/>
      <c r="E18" s="45"/>
      <c r="F18" s="46"/>
      <c r="G18" s="44"/>
      <c r="H18" s="45"/>
      <c r="I18" s="45"/>
      <c r="J18" s="46"/>
      <c r="K18" s="26"/>
      <c r="L18" s="42"/>
      <c r="M18" s="9"/>
      <c r="N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2:28" ht="12.75">
      <c r="B19" s="10" t="s">
        <v>19</v>
      </c>
      <c r="C19" s="39">
        <f aca="true" t="shared" si="0" ref="C19:I19">SUM(C10:C16)</f>
        <v>68.939</v>
      </c>
      <c r="D19" s="16">
        <f t="shared" si="0"/>
        <v>5.827</v>
      </c>
      <c r="E19" s="16">
        <f t="shared" si="0"/>
        <v>0</v>
      </c>
      <c r="F19" s="40">
        <f t="shared" si="0"/>
        <v>74.76599999999999</v>
      </c>
      <c r="G19" s="39">
        <f t="shared" si="0"/>
        <v>68.939</v>
      </c>
      <c r="H19" s="16">
        <f t="shared" si="0"/>
        <v>5.827</v>
      </c>
      <c r="I19" s="16">
        <f t="shared" si="0"/>
        <v>0</v>
      </c>
      <c r="J19" s="40">
        <f>SUM(G19:I19)</f>
        <v>74.76599999999999</v>
      </c>
      <c r="K19" s="41">
        <f>SUM(K10:K17)</f>
        <v>6.765</v>
      </c>
      <c r="L19" s="42"/>
      <c r="M19" s="9"/>
      <c r="N19" s="17" t="e">
        <f>SUM(N10:N16)</f>
        <v>#REF!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2:28" ht="15.75" customHeight="1">
      <c r="B20" s="9"/>
      <c r="C20" s="39"/>
      <c r="D20" s="16"/>
      <c r="E20" s="16"/>
      <c r="F20" s="40"/>
      <c r="G20" s="39"/>
      <c r="H20" s="16"/>
      <c r="I20" s="16"/>
      <c r="J20" s="40"/>
      <c r="K20" s="41"/>
      <c r="L20" s="42"/>
      <c r="M20" s="9"/>
      <c r="N20" s="1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2:28" ht="12.75">
      <c r="B21" s="47" t="s">
        <v>20</v>
      </c>
      <c r="C21" s="39"/>
      <c r="D21" s="16"/>
      <c r="E21" s="16"/>
      <c r="F21" s="40"/>
      <c r="G21" s="39"/>
      <c r="H21" s="16"/>
      <c r="I21" s="16"/>
      <c r="J21" s="40"/>
      <c r="K21" s="41"/>
      <c r="L21" s="42"/>
      <c r="M21" s="9"/>
      <c r="N21" s="10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2:28" ht="12.75">
      <c r="B22" s="9"/>
      <c r="C22" s="39"/>
      <c r="D22" s="16"/>
      <c r="E22" s="16"/>
      <c r="F22" s="40"/>
      <c r="G22" s="39"/>
      <c r="H22" s="16"/>
      <c r="I22" s="16"/>
      <c r="J22" s="40"/>
      <c r="K22" s="41"/>
      <c r="L22" s="42"/>
      <c r="M22" s="9"/>
      <c r="N22" s="10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2:28" ht="12.75">
      <c r="B23" s="9" t="s">
        <v>21</v>
      </c>
      <c r="C23" s="39">
        <v>2.006</v>
      </c>
      <c r="D23" s="16">
        <v>0.053</v>
      </c>
      <c r="E23" s="16">
        <v>-0.078</v>
      </c>
      <c r="F23" s="40">
        <f>SUM(C23:E23)</f>
        <v>1.9809999999999997</v>
      </c>
      <c r="G23" s="39">
        <v>2.006</v>
      </c>
      <c r="H23" s="16">
        <v>0.053</v>
      </c>
      <c r="I23" s="16">
        <v>-0.078</v>
      </c>
      <c r="J23" s="40">
        <f>SUM(G23:I23)</f>
        <v>1.9809999999999997</v>
      </c>
      <c r="K23" s="41">
        <f>'Appendix 2b'!L182</f>
        <v>0.92</v>
      </c>
      <c r="L23" s="42"/>
      <c r="M23" s="9"/>
      <c r="N23" s="43" t="e">
        <f>SUM(C23:C23)-#REF!</f>
        <v>#REF!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2:28" ht="12.75">
      <c r="B24" s="9"/>
      <c r="C24" s="39"/>
      <c r="D24" s="16"/>
      <c r="E24" s="16"/>
      <c r="F24" s="40"/>
      <c r="G24" s="39"/>
      <c r="H24" s="16"/>
      <c r="I24" s="16"/>
      <c r="J24" s="40"/>
      <c r="K24" s="41"/>
      <c r="L24" s="42"/>
      <c r="M24" s="9"/>
      <c r="N24" s="10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2:28" ht="12.75">
      <c r="B25" s="9" t="s">
        <v>37</v>
      </c>
      <c r="C25" s="39">
        <v>0.345</v>
      </c>
      <c r="D25" s="16">
        <v>1.21</v>
      </c>
      <c r="E25" s="16">
        <v>0.071</v>
      </c>
      <c r="F25" s="40">
        <f>SUM(C25:E25)</f>
        <v>1.626</v>
      </c>
      <c r="G25" s="39">
        <v>0.345</v>
      </c>
      <c r="H25" s="16">
        <v>1.21</v>
      </c>
      <c r="I25" s="16">
        <v>0.071</v>
      </c>
      <c r="J25" s="40">
        <f>SUM(G25:I25)</f>
        <v>1.626</v>
      </c>
      <c r="K25" s="41">
        <f>'Appendix 2b'!L198</f>
        <v>0.14800000000000002</v>
      </c>
      <c r="L25" s="42"/>
      <c r="M25" s="9"/>
      <c r="N25" s="43" t="e">
        <f>SUM(C25:C25)-#REF!</f>
        <v>#REF!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2:28" ht="12.75">
      <c r="B26" s="9"/>
      <c r="C26" s="39"/>
      <c r="D26" s="16"/>
      <c r="E26" s="16" t="s">
        <v>137</v>
      </c>
      <c r="F26" s="40"/>
      <c r="G26" s="39"/>
      <c r="H26" s="16"/>
      <c r="I26" s="16" t="s">
        <v>137</v>
      </c>
      <c r="J26" s="40"/>
      <c r="K26" s="41"/>
      <c r="L26" s="42"/>
      <c r="M26" s="9"/>
      <c r="N26" s="1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2:28" ht="12.75">
      <c r="B27" s="9" t="s">
        <v>38</v>
      </c>
      <c r="C27" s="39">
        <v>4.067</v>
      </c>
      <c r="D27" s="16">
        <v>0.667</v>
      </c>
      <c r="E27" s="16">
        <v>0</v>
      </c>
      <c r="F27" s="40">
        <f>SUM(C27:E27)</f>
        <v>4.734</v>
      </c>
      <c r="G27" s="39">
        <v>4.067</v>
      </c>
      <c r="H27" s="16">
        <v>0.667</v>
      </c>
      <c r="I27" s="16">
        <v>0</v>
      </c>
      <c r="J27" s="40">
        <f>SUM(G27:I27)</f>
        <v>4.734</v>
      </c>
      <c r="K27" s="41">
        <f>'Appendix 2b'!L215</f>
        <v>0.8260000000000001</v>
      </c>
      <c r="L27" s="42"/>
      <c r="M27" s="9"/>
      <c r="N27" s="43" t="e">
        <f>SUM(C27:C27)-#REF!</f>
        <v>#REF!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2:28" ht="12.75">
      <c r="B28" s="9"/>
      <c r="C28" s="39"/>
      <c r="D28" s="16"/>
      <c r="E28" s="16"/>
      <c r="F28" s="40"/>
      <c r="G28" s="39"/>
      <c r="H28" s="16"/>
      <c r="I28" s="16"/>
      <c r="J28" s="40"/>
      <c r="K28" s="41"/>
      <c r="L28" s="42"/>
      <c r="M28" s="9"/>
      <c r="N28" s="43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2:28" ht="12.75">
      <c r="B29" s="9" t="s">
        <v>60</v>
      </c>
      <c r="C29" s="39">
        <v>0.2</v>
      </c>
      <c r="D29" s="16">
        <v>0.027</v>
      </c>
      <c r="E29" s="16">
        <v>0</v>
      </c>
      <c r="F29" s="40">
        <f>SUM(C29:E29)</f>
        <v>0.227</v>
      </c>
      <c r="G29" s="39">
        <v>0.2</v>
      </c>
      <c r="H29" s="16">
        <v>0.027</v>
      </c>
      <c r="I29" s="16">
        <v>0</v>
      </c>
      <c r="J29" s="40">
        <f>SUM(G29:I29)</f>
        <v>0.227</v>
      </c>
      <c r="K29" s="41">
        <f>'Appendix 2b'!L147</f>
        <v>0.008</v>
      </c>
      <c r="L29" s="42"/>
      <c r="M29" s="9"/>
      <c r="N29" s="43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2:28" ht="12.75">
      <c r="B30" s="9"/>
      <c r="C30" s="39"/>
      <c r="D30" s="16"/>
      <c r="E30" s="16"/>
      <c r="F30" s="40"/>
      <c r="G30" s="39"/>
      <c r="H30" s="16"/>
      <c r="I30" s="16"/>
      <c r="J30" s="40"/>
      <c r="K30" s="41"/>
      <c r="L30" s="42"/>
      <c r="M30" s="9"/>
      <c r="N30" s="43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2:28" ht="12.75">
      <c r="B31" s="9" t="s">
        <v>132</v>
      </c>
      <c r="C31" s="39">
        <v>2.397</v>
      </c>
      <c r="D31" s="16">
        <v>-0.075</v>
      </c>
      <c r="E31" s="16">
        <v>0</v>
      </c>
      <c r="F31" s="40">
        <f>SUM(C31:E31)</f>
        <v>2.3219999999999996</v>
      </c>
      <c r="G31" s="39">
        <v>2.397</v>
      </c>
      <c r="H31" s="16">
        <v>-0.075</v>
      </c>
      <c r="I31" s="16">
        <v>0</v>
      </c>
      <c r="J31" s="40">
        <f>SUM(G31:I31)</f>
        <v>2.3219999999999996</v>
      </c>
      <c r="K31" s="41">
        <f>'Appendix 2b'!L167</f>
        <v>0.177</v>
      </c>
      <c r="L31" s="42"/>
      <c r="M31" s="9"/>
      <c r="N31" s="43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2:28" ht="23.25" customHeight="1">
      <c r="B32" s="9"/>
      <c r="C32" s="39"/>
      <c r="D32" s="16"/>
      <c r="E32" s="16"/>
      <c r="F32" s="40"/>
      <c r="G32" s="39"/>
      <c r="H32" s="16"/>
      <c r="I32" s="16"/>
      <c r="J32" s="40"/>
      <c r="K32" s="41"/>
      <c r="L32" s="42"/>
      <c r="M32" s="9"/>
      <c r="N32" s="43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2:28" ht="12.75">
      <c r="B33" s="9"/>
      <c r="C33" s="44"/>
      <c r="D33" s="45"/>
      <c r="E33" s="45"/>
      <c r="F33" s="46"/>
      <c r="G33" s="44"/>
      <c r="H33" s="45"/>
      <c r="I33" s="45"/>
      <c r="J33" s="46"/>
      <c r="K33" s="26"/>
      <c r="L33" s="42"/>
      <c r="M33" s="9"/>
      <c r="N33" s="10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2:28" ht="12.75">
      <c r="B34" s="10" t="s">
        <v>22</v>
      </c>
      <c r="C34" s="39">
        <f aca="true" t="shared" si="1" ref="C34:K34">SUM(C23:C32)</f>
        <v>9.015</v>
      </c>
      <c r="D34" s="16">
        <f t="shared" si="1"/>
        <v>1.882</v>
      </c>
      <c r="E34" s="16">
        <f t="shared" si="1"/>
        <v>-0.007000000000000006</v>
      </c>
      <c r="F34" s="16">
        <f t="shared" si="1"/>
        <v>10.889999999999999</v>
      </c>
      <c r="G34" s="39">
        <f t="shared" si="1"/>
        <v>9.015</v>
      </c>
      <c r="H34" s="16">
        <f t="shared" si="1"/>
        <v>1.882</v>
      </c>
      <c r="I34" s="16">
        <f t="shared" si="1"/>
        <v>-0.007000000000000006</v>
      </c>
      <c r="J34" s="40">
        <f t="shared" si="1"/>
        <v>10.889999999999999</v>
      </c>
      <c r="K34" s="41">
        <f t="shared" si="1"/>
        <v>2.079</v>
      </c>
      <c r="L34" s="42"/>
      <c r="M34" s="9"/>
      <c r="N34" s="43" t="e">
        <f>SUM(C34:C34)-#REF!</f>
        <v>#REF!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2:28" ht="12.75">
      <c r="B35" s="10"/>
      <c r="C35" s="39"/>
      <c r="D35" s="16"/>
      <c r="E35" s="16"/>
      <c r="F35" s="40"/>
      <c r="G35" s="39"/>
      <c r="H35" s="16"/>
      <c r="I35" s="16"/>
      <c r="J35" s="40"/>
      <c r="K35" s="41"/>
      <c r="L35" s="42"/>
      <c r="M35" s="9"/>
      <c r="N35" s="43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2:28" ht="12.75">
      <c r="B36" s="9"/>
      <c r="C36" s="44"/>
      <c r="D36" s="45"/>
      <c r="E36" s="45"/>
      <c r="F36" s="46"/>
      <c r="G36" s="44"/>
      <c r="H36" s="45"/>
      <c r="I36" s="45"/>
      <c r="J36" s="46"/>
      <c r="K36" s="26"/>
      <c r="L36" s="42"/>
      <c r="M36" s="9"/>
      <c r="N36" s="10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2:28" ht="12.75">
      <c r="B37" s="10" t="s">
        <v>23</v>
      </c>
      <c r="C37" s="48">
        <f aca="true" t="shared" si="2" ref="C37:K37">C19+C34</f>
        <v>77.954</v>
      </c>
      <c r="D37" s="49">
        <f t="shared" si="2"/>
        <v>7.709</v>
      </c>
      <c r="E37" s="49">
        <f t="shared" si="2"/>
        <v>-0.007000000000000006</v>
      </c>
      <c r="F37" s="49">
        <f t="shared" si="2"/>
        <v>85.65599999999999</v>
      </c>
      <c r="G37" s="48">
        <f t="shared" si="2"/>
        <v>77.954</v>
      </c>
      <c r="H37" s="49">
        <f t="shared" si="2"/>
        <v>7.709</v>
      </c>
      <c r="I37" s="49">
        <f t="shared" si="2"/>
        <v>-0.007000000000000006</v>
      </c>
      <c r="J37" s="50">
        <f t="shared" si="2"/>
        <v>85.65599999999999</v>
      </c>
      <c r="K37" s="51">
        <f t="shared" si="2"/>
        <v>8.844</v>
      </c>
      <c r="L37" s="42"/>
      <c r="M37" s="17"/>
      <c r="N37" s="43" t="e">
        <f>SUM(C37:C37)-#REF!</f>
        <v>#REF!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2:28" ht="13.5" thickBot="1">
      <c r="B38" s="9"/>
      <c r="C38" s="52"/>
      <c r="D38" s="53"/>
      <c r="E38" s="53"/>
      <c r="F38" s="54"/>
      <c r="G38" s="52"/>
      <c r="H38" s="53"/>
      <c r="I38" s="53"/>
      <c r="J38" s="54"/>
      <c r="K38" s="55"/>
      <c r="L38" s="56"/>
      <c r="M38" s="9"/>
      <c r="N38" s="10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2:28" ht="13.5" thickTop="1">
      <c r="B39" s="9"/>
      <c r="C39" s="17"/>
      <c r="D39" s="17"/>
      <c r="E39" s="17"/>
      <c r="F39" s="17"/>
      <c r="G39" s="17"/>
      <c r="H39" s="17"/>
      <c r="I39" s="17"/>
      <c r="J39" s="17"/>
      <c r="K39" s="17"/>
      <c r="L39" s="42"/>
      <c r="M39" s="9"/>
      <c r="N39" s="10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2:28" ht="8.25" customHeight="1">
      <c r="B40" s="9"/>
      <c r="C40" s="17"/>
      <c r="D40" s="17"/>
      <c r="E40" s="17"/>
      <c r="F40" s="17"/>
      <c r="G40" s="17"/>
      <c r="H40" s="17"/>
      <c r="I40" s="17"/>
      <c r="J40" s="17"/>
      <c r="K40" s="17"/>
      <c r="L40" s="9"/>
      <c r="M40" s="9"/>
      <c r="N40" s="10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2:28" ht="12.75">
      <c r="B41" s="9"/>
      <c r="C41" s="17"/>
      <c r="D41" s="17"/>
      <c r="E41" s="17"/>
      <c r="F41" s="17"/>
      <c r="G41" s="17"/>
      <c r="H41" s="17"/>
      <c r="I41" s="17"/>
      <c r="J41" s="17"/>
      <c r="K41" s="42"/>
      <c r="L41" s="9"/>
      <c r="M41" s="10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2:28" ht="12.75">
      <c r="B42" s="9"/>
      <c r="C42" s="17"/>
      <c r="D42" s="17"/>
      <c r="E42" s="17"/>
      <c r="F42" s="17"/>
      <c r="G42" s="17"/>
      <c r="H42" s="17"/>
      <c r="I42" s="17"/>
      <c r="J42" s="17"/>
      <c r="K42" s="42"/>
      <c r="L42" s="9"/>
      <c r="M42" s="10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2:28" ht="12.75">
      <c r="B43" s="9"/>
      <c r="C43" s="17"/>
      <c r="D43" s="17"/>
      <c r="E43" s="17"/>
      <c r="F43" s="17"/>
      <c r="G43" s="17"/>
      <c r="H43" s="17"/>
      <c r="I43" s="17"/>
      <c r="J43" s="17"/>
      <c r="K43" s="42"/>
      <c r="L43" s="9"/>
      <c r="M43" s="10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2:28" ht="12.75">
      <c r="B44" s="9"/>
      <c r="C44" s="17"/>
      <c r="D44" s="17"/>
      <c r="E44" s="17"/>
      <c r="F44" s="17"/>
      <c r="G44" s="17"/>
      <c r="H44" s="17"/>
      <c r="I44" s="17"/>
      <c r="J44" s="17"/>
      <c r="K44" s="57"/>
      <c r="L44" s="9"/>
      <c r="M44" s="10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2:28" ht="12.75">
      <c r="B45" s="9"/>
      <c r="C45" s="17"/>
      <c r="D45" s="17"/>
      <c r="E45" s="17"/>
      <c r="F45" s="17"/>
      <c r="G45" s="17"/>
      <c r="H45" s="17"/>
      <c r="I45" s="17"/>
      <c r="J45" s="17"/>
      <c r="K45" s="57"/>
      <c r="L45" s="9"/>
      <c r="M45" s="10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2:28" ht="12.75">
      <c r="B46" s="9"/>
      <c r="C46" s="17"/>
      <c r="D46" s="17"/>
      <c r="E46" s="17"/>
      <c r="F46" s="17"/>
      <c r="G46" s="17"/>
      <c r="H46" s="17"/>
      <c r="I46" s="17"/>
      <c r="J46" s="17"/>
      <c r="K46" s="57"/>
      <c r="L46" s="9"/>
      <c r="M46" s="1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2:28" ht="12.75">
      <c r="B47" s="9"/>
      <c r="C47" s="17"/>
      <c r="D47" s="17"/>
      <c r="E47" s="17"/>
      <c r="F47" s="17"/>
      <c r="G47" s="17"/>
      <c r="H47" s="17"/>
      <c r="I47" s="17"/>
      <c r="J47" s="17"/>
      <c r="K47" s="57"/>
      <c r="L47" s="9"/>
      <c r="M47" s="10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2:28" ht="12.75">
      <c r="B48" s="9"/>
      <c r="C48" s="17"/>
      <c r="D48" s="17"/>
      <c r="E48" s="17"/>
      <c r="F48" s="17"/>
      <c r="G48" s="17"/>
      <c r="H48" s="17"/>
      <c r="I48" s="17"/>
      <c r="J48" s="17"/>
      <c r="K48" s="57"/>
      <c r="L48" s="9"/>
      <c r="M48" s="10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2:28" ht="12.75">
      <c r="B49" s="9"/>
      <c r="C49" s="17"/>
      <c r="D49" s="17"/>
      <c r="E49" s="17"/>
      <c r="F49" s="17"/>
      <c r="G49" s="17"/>
      <c r="H49" s="17"/>
      <c r="I49" s="17"/>
      <c r="J49" s="17"/>
      <c r="K49" s="57"/>
      <c r="L49" s="9"/>
      <c r="M49" s="10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2:28" ht="12.75">
      <c r="B50" s="9"/>
      <c r="C50" s="17"/>
      <c r="D50" s="17"/>
      <c r="E50" s="17"/>
      <c r="F50" s="17"/>
      <c r="G50" s="17"/>
      <c r="H50" s="17"/>
      <c r="I50" s="17"/>
      <c r="J50" s="17"/>
      <c r="K50" s="57"/>
      <c r="L50" s="9"/>
      <c r="M50" s="10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2:28" ht="12.75">
      <c r="B51" s="9"/>
      <c r="C51" s="17"/>
      <c r="D51" s="17"/>
      <c r="E51" s="17"/>
      <c r="F51" s="17"/>
      <c r="G51" s="17"/>
      <c r="H51" s="17"/>
      <c r="I51" s="17"/>
      <c r="J51" s="17"/>
      <c r="K51" s="57"/>
      <c r="L51" s="9"/>
      <c r="M51" s="10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2:28" ht="12.75">
      <c r="B52" s="9"/>
      <c r="C52" s="17"/>
      <c r="D52" s="17"/>
      <c r="E52" s="17"/>
      <c r="F52" s="17"/>
      <c r="G52" s="17"/>
      <c r="H52" s="17"/>
      <c r="I52" s="17"/>
      <c r="J52" s="17"/>
      <c r="K52" s="17"/>
      <c r="L52" s="57"/>
      <c r="M52" s="9"/>
      <c r="N52" s="10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2:28" ht="12.75">
      <c r="B53" s="9"/>
      <c r="C53" s="17"/>
      <c r="D53" s="17"/>
      <c r="E53" s="17"/>
      <c r="F53" s="17"/>
      <c r="G53" s="17"/>
      <c r="H53" s="17"/>
      <c r="I53" s="17"/>
      <c r="J53" s="17"/>
      <c r="K53" s="17"/>
      <c r="L53" s="57"/>
      <c r="M53" s="9"/>
      <c r="N53" s="10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2:28" ht="12.75">
      <c r="B54" s="9"/>
      <c r="C54" s="17"/>
      <c r="D54" s="17"/>
      <c r="E54" s="17"/>
      <c r="F54" s="17"/>
      <c r="G54" s="17"/>
      <c r="H54" s="17"/>
      <c r="I54" s="17"/>
      <c r="J54" s="17"/>
      <c r="K54" s="17"/>
      <c r="L54" s="57"/>
      <c r="M54" s="9"/>
      <c r="N54" s="10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2:28" ht="12.75">
      <c r="B55" s="9"/>
      <c r="C55" s="17"/>
      <c r="D55" s="17"/>
      <c r="E55" s="17"/>
      <c r="F55" s="17"/>
      <c r="G55" s="17"/>
      <c r="H55" s="17"/>
      <c r="I55" s="17"/>
      <c r="J55" s="17"/>
      <c r="K55" s="17"/>
      <c r="L55" s="9"/>
      <c r="M55" s="9"/>
      <c r="N55" s="10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2:28" ht="12.75">
      <c r="B56" s="9"/>
      <c r="C56" s="17"/>
      <c r="D56" s="17"/>
      <c r="E56" s="17"/>
      <c r="F56" s="17"/>
      <c r="G56" s="17"/>
      <c r="H56" s="17"/>
      <c r="I56" s="17"/>
      <c r="J56" s="17"/>
      <c r="K56" s="17"/>
      <c r="L56" s="9"/>
      <c r="M56" s="9"/>
      <c r="N56" s="10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2:28" ht="12.75">
      <c r="B57" s="9"/>
      <c r="C57" s="17"/>
      <c r="D57" s="17"/>
      <c r="E57" s="17"/>
      <c r="F57" s="17"/>
      <c r="G57" s="17"/>
      <c r="H57" s="17"/>
      <c r="I57" s="17"/>
      <c r="J57" s="17"/>
      <c r="K57" s="17"/>
      <c r="L57" s="9"/>
      <c r="M57" s="9"/>
      <c r="N57" s="10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2:28" ht="12.75">
      <c r="B58" s="9"/>
      <c r="C58" s="17"/>
      <c r="D58" s="17"/>
      <c r="E58" s="17"/>
      <c r="F58" s="17"/>
      <c r="G58" s="17"/>
      <c r="H58" s="17"/>
      <c r="I58" s="17"/>
      <c r="J58" s="17"/>
      <c r="K58" s="17"/>
      <c r="L58" s="9"/>
      <c r="M58" s="9"/>
      <c r="N58" s="10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2:28" ht="12.75">
      <c r="B59" s="9"/>
      <c r="C59" s="17"/>
      <c r="D59" s="17"/>
      <c r="E59" s="17"/>
      <c r="F59" s="17"/>
      <c r="G59" s="17"/>
      <c r="H59" s="17"/>
      <c r="I59" s="17"/>
      <c r="J59" s="17"/>
      <c r="K59" s="17"/>
      <c r="L59" s="9"/>
      <c r="M59" s="9"/>
      <c r="N59" s="10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2:28" ht="12.75">
      <c r="B60" s="9"/>
      <c r="C60" s="17"/>
      <c r="D60" s="17"/>
      <c r="E60" s="17"/>
      <c r="F60" s="17"/>
      <c r="G60" s="17"/>
      <c r="H60" s="17"/>
      <c r="I60" s="17"/>
      <c r="J60" s="17"/>
      <c r="K60" s="17"/>
      <c r="L60" s="9"/>
      <c r="M60" s="9"/>
      <c r="N60" s="10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2:28" ht="12.75">
      <c r="B61" s="9"/>
      <c r="C61" s="17"/>
      <c r="D61" s="17"/>
      <c r="E61" s="17"/>
      <c r="F61" s="17"/>
      <c r="G61" s="17"/>
      <c r="H61" s="17"/>
      <c r="I61" s="17"/>
      <c r="J61" s="17"/>
      <c r="K61" s="17"/>
      <c r="L61" s="9"/>
      <c r="M61" s="9"/>
      <c r="N61" s="10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2:28" ht="12.75">
      <c r="B62" s="9"/>
      <c r="C62" s="17"/>
      <c r="D62" s="17"/>
      <c r="E62" s="17"/>
      <c r="F62" s="17"/>
      <c r="G62" s="17"/>
      <c r="H62" s="17"/>
      <c r="I62" s="17"/>
      <c r="J62" s="17"/>
      <c r="K62" s="17"/>
      <c r="L62" s="9"/>
      <c r="M62" s="9"/>
      <c r="N62" s="10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2:28" ht="12.75">
      <c r="B63" s="9"/>
      <c r="C63" s="17"/>
      <c r="D63" s="17"/>
      <c r="E63" s="17"/>
      <c r="F63" s="17"/>
      <c r="G63" s="17"/>
      <c r="H63" s="17"/>
      <c r="I63" s="17"/>
      <c r="J63" s="17"/>
      <c r="K63" s="17"/>
      <c r="L63" s="9"/>
      <c r="M63" s="9"/>
      <c r="N63" s="10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2:28" ht="12.75">
      <c r="B64" s="9"/>
      <c r="C64" s="17"/>
      <c r="D64" s="17"/>
      <c r="E64" s="17"/>
      <c r="F64" s="17"/>
      <c r="G64" s="17"/>
      <c r="H64" s="17"/>
      <c r="I64" s="17"/>
      <c r="J64" s="17"/>
      <c r="K64" s="17"/>
      <c r="L64" s="9"/>
      <c r="M64" s="9"/>
      <c r="N64" s="10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2:28" ht="12.75">
      <c r="B65" s="9"/>
      <c r="C65" s="17"/>
      <c r="D65" s="17"/>
      <c r="E65" s="17"/>
      <c r="F65" s="17"/>
      <c r="G65" s="17"/>
      <c r="H65" s="17"/>
      <c r="I65" s="17"/>
      <c r="J65" s="17"/>
      <c r="K65" s="17"/>
      <c r="L65" s="9"/>
      <c r="M65" s="9"/>
      <c r="N65" s="10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2:28" ht="12.75">
      <c r="B66" s="9"/>
      <c r="C66" s="17"/>
      <c r="D66" s="17"/>
      <c r="E66" s="17"/>
      <c r="F66" s="17"/>
      <c r="G66" s="17"/>
      <c r="H66" s="17"/>
      <c r="I66" s="17"/>
      <c r="J66" s="17"/>
      <c r="K66" s="17"/>
      <c r="L66" s="9"/>
      <c r="M66" s="9"/>
      <c r="N66" s="10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2:28" ht="12.75">
      <c r="B67" s="9"/>
      <c r="C67" s="17"/>
      <c r="D67" s="17"/>
      <c r="E67" s="17"/>
      <c r="F67" s="17"/>
      <c r="G67" s="17"/>
      <c r="H67" s="17"/>
      <c r="I67" s="17"/>
      <c r="J67" s="17"/>
      <c r="K67" s="17"/>
      <c r="L67" s="9"/>
      <c r="M67" s="9"/>
      <c r="N67" s="10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2:28" ht="12.75">
      <c r="B68" s="9"/>
      <c r="C68" s="17"/>
      <c r="D68" s="17"/>
      <c r="E68" s="17"/>
      <c r="F68" s="17"/>
      <c r="G68" s="17"/>
      <c r="H68" s="17"/>
      <c r="I68" s="17"/>
      <c r="J68" s="17"/>
      <c r="K68" s="17"/>
      <c r="L68" s="9"/>
      <c r="M68" s="9"/>
      <c r="N68" s="10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2:28" ht="12.75">
      <c r="B69" s="9"/>
      <c r="C69" s="17"/>
      <c r="D69" s="17"/>
      <c r="E69" s="17"/>
      <c r="F69" s="17"/>
      <c r="G69" s="17"/>
      <c r="H69" s="17"/>
      <c r="I69" s="17"/>
      <c r="J69" s="17"/>
      <c r="K69" s="17"/>
      <c r="L69" s="9"/>
      <c r="M69" s="9"/>
      <c r="N69" s="10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2:28" ht="12.75">
      <c r="B70" s="9"/>
      <c r="C70" s="17"/>
      <c r="D70" s="17"/>
      <c r="E70" s="17"/>
      <c r="F70" s="17"/>
      <c r="G70" s="17"/>
      <c r="H70" s="17"/>
      <c r="I70" s="17"/>
      <c r="J70" s="17"/>
      <c r="K70" s="17"/>
      <c r="L70" s="9"/>
      <c r="M70" s="9"/>
      <c r="N70" s="10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2:28" ht="12.75">
      <c r="B71" s="9"/>
      <c r="C71" s="17"/>
      <c r="D71" s="17"/>
      <c r="E71" s="17"/>
      <c r="F71" s="17"/>
      <c r="G71" s="17"/>
      <c r="H71" s="17"/>
      <c r="I71" s="17"/>
      <c r="J71" s="17"/>
      <c r="K71" s="17"/>
      <c r="L71" s="9"/>
      <c r="M71" s="9"/>
      <c r="N71" s="10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2:28" ht="12.75">
      <c r="B72" s="9"/>
      <c r="C72" s="17"/>
      <c r="D72" s="17"/>
      <c r="E72" s="17"/>
      <c r="F72" s="17"/>
      <c r="G72" s="17"/>
      <c r="H72" s="17"/>
      <c r="I72" s="17"/>
      <c r="J72" s="17"/>
      <c r="K72" s="17"/>
      <c r="L72" s="9"/>
      <c r="M72" s="9"/>
      <c r="N72" s="10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2:28" ht="12.75">
      <c r="B73" s="9"/>
      <c r="C73" s="17"/>
      <c r="D73" s="17"/>
      <c r="E73" s="17"/>
      <c r="F73" s="17"/>
      <c r="G73" s="17"/>
      <c r="H73" s="17"/>
      <c r="I73" s="17"/>
      <c r="J73" s="17"/>
      <c r="K73" s="17"/>
      <c r="L73" s="9"/>
      <c r="M73" s="9"/>
      <c r="N73" s="10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2:28" ht="12.75">
      <c r="B74" s="9"/>
      <c r="C74" s="17"/>
      <c r="D74" s="17"/>
      <c r="E74" s="17"/>
      <c r="F74" s="17"/>
      <c r="G74" s="17"/>
      <c r="H74" s="17"/>
      <c r="I74" s="17"/>
      <c r="J74" s="17"/>
      <c r="K74" s="17"/>
      <c r="L74" s="9"/>
      <c r="M74" s="9"/>
      <c r="N74" s="10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2:28" ht="12.75">
      <c r="B75" s="9"/>
      <c r="C75" s="17"/>
      <c r="D75" s="17"/>
      <c r="E75" s="17"/>
      <c r="F75" s="17"/>
      <c r="G75" s="17"/>
      <c r="H75" s="17"/>
      <c r="I75" s="17"/>
      <c r="J75" s="17"/>
      <c r="K75" s="17"/>
      <c r="L75" s="9"/>
      <c r="M75" s="9"/>
      <c r="N75" s="10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2:28" ht="12.75">
      <c r="B76" s="9"/>
      <c r="C76" s="17"/>
      <c r="D76" s="17"/>
      <c r="E76" s="17"/>
      <c r="F76" s="17"/>
      <c r="G76" s="17"/>
      <c r="H76" s="17"/>
      <c r="I76" s="17"/>
      <c r="J76" s="17"/>
      <c r="K76" s="17"/>
      <c r="L76" s="9"/>
      <c r="M76" s="9"/>
      <c r="N76" s="10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2:28" ht="12.75">
      <c r="B77" s="9"/>
      <c r="C77" s="17"/>
      <c r="D77" s="17"/>
      <c r="E77" s="17"/>
      <c r="F77" s="17"/>
      <c r="G77" s="17"/>
      <c r="H77" s="17"/>
      <c r="I77" s="17"/>
      <c r="J77" s="17"/>
      <c r="K77" s="17"/>
      <c r="L77" s="9"/>
      <c r="M77" s="9"/>
      <c r="N77" s="10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2:28" ht="12.75">
      <c r="B78" s="9"/>
      <c r="C78" s="17"/>
      <c r="D78" s="17"/>
      <c r="E78" s="17"/>
      <c r="F78" s="17"/>
      <c r="G78" s="17"/>
      <c r="H78" s="17"/>
      <c r="I78" s="17"/>
      <c r="J78" s="17"/>
      <c r="K78" s="17"/>
      <c r="L78" s="9"/>
      <c r="M78" s="9"/>
      <c r="N78" s="10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2:28" ht="12.75">
      <c r="B79" s="9"/>
      <c r="C79" s="17"/>
      <c r="D79" s="17"/>
      <c r="E79" s="17"/>
      <c r="F79" s="17"/>
      <c r="G79" s="17"/>
      <c r="H79" s="17"/>
      <c r="I79" s="17"/>
      <c r="J79" s="17"/>
      <c r="K79" s="17"/>
      <c r="L79" s="9"/>
      <c r="M79" s="9"/>
      <c r="N79" s="10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2:28" ht="12.75">
      <c r="B80" s="9"/>
      <c r="C80" s="17"/>
      <c r="D80" s="17"/>
      <c r="E80" s="17"/>
      <c r="F80" s="17"/>
      <c r="G80" s="17"/>
      <c r="H80" s="17"/>
      <c r="I80" s="17"/>
      <c r="J80" s="17"/>
      <c r="K80" s="17"/>
      <c r="L80" s="9"/>
      <c r="M80" s="9"/>
      <c r="N80" s="10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2:28" ht="12.75">
      <c r="B81" s="9"/>
      <c r="C81" s="17"/>
      <c r="D81" s="17"/>
      <c r="E81" s="17"/>
      <c r="F81" s="17"/>
      <c r="G81" s="17"/>
      <c r="H81" s="17"/>
      <c r="I81" s="17"/>
      <c r="J81" s="17"/>
      <c r="K81" s="17"/>
      <c r="L81" s="9"/>
      <c r="M81" s="9"/>
      <c r="N81" s="10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2:28" ht="12.75">
      <c r="B82" s="9"/>
      <c r="C82" s="17"/>
      <c r="D82" s="17"/>
      <c r="E82" s="17"/>
      <c r="F82" s="17"/>
      <c r="G82" s="17"/>
      <c r="H82" s="17"/>
      <c r="I82" s="17"/>
      <c r="J82" s="17"/>
      <c r="K82" s="17"/>
      <c r="L82" s="9"/>
      <c r="M82" s="9"/>
      <c r="N82" s="10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2:28" ht="12.75">
      <c r="B83" s="9"/>
      <c r="C83" s="17"/>
      <c r="D83" s="17"/>
      <c r="E83" s="17"/>
      <c r="F83" s="17"/>
      <c r="G83" s="17"/>
      <c r="H83" s="17"/>
      <c r="I83" s="17"/>
      <c r="J83" s="17"/>
      <c r="K83" s="17"/>
      <c r="L83" s="9"/>
      <c r="M83" s="9"/>
      <c r="N83" s="10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2:28" ht="12.75">
      <c r="B84" s="9"/>
      <c r="C84" s="17"/>
      <c r="D84" s="17"/>
      <c r="E84" s="17"/>
      <c r="F84" s="17"/>
      <c r="G84" s="17"/>
      <c r="H84" s="17"/>
      <c r="I84" s="17"/>
      <c r="J84" s="17"/>
      <c r="K84" s="17"/>
      <c r="L84" s="9"/>
      <c r="M84" s="9"/>
      <c r="N84" s="10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2:28" ht="12.75">
      <c r="B85" s="9"/>
      <c r="C85" s="17"/>
      <c r="D85" s="17"/>
      <c r="E85" s="17"/>
      <c r="F85" s="17"/>
      <c r="G85" s="17"/>
      <c r="H85" s="17"/>
      <c r="I85" s="17"/>
      <c r="J85" s="17"/>
      <c r="K85" s="17"/>
      <c r="L85" s="9"/>
      <c r="M85" s="9"/>
      <c r="N85" s="10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2:28" ht="12.75">
      <c r="B86" s="9"/>
      <c r="C86" s="17"/>
      <c r="D86" s="17"/>
      <c r="E86" s="17"/>
      <c r="F86" s="17"/>
      <c r="G86" s="17"/>
      <c r="H86" s="17"/>
      <c r="I86" s="17"/>
      <c r="J86" s="17"/>
      <c r="K86" s="17"/>
      <c r="L86" s="9"/>
      <c r="M86" s="9"/>
      <c r="N86" s="10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2:28" ht="12.75">
      <c r="B87" s="9"/>
      <c r="C87" s="17"/>
      <c r="D87" s="17"/>
      <c r="E87" s="17"/>
      <c r="F87" s="17"/>
      <c r="G87" s="17"/>
      <c r="H87" s="17"/>
      <c r="I87" s="17"/>
      <c r="J87" s="17"/>
      <c r="K87" s="17"/>
      <c r="L87" s="9"/>
      <c r="M87" s="9"/>
      <c r="N87" s="10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2:28" ht="12.75">
      <c r="B88" s="9"/>
      <c r="C88" s="17"/>
      <c r="D88" s="17"/>
      <c r="E88" s="17"/>
      <c r="F88" s="17"/>
      <c r="G88" s="17"/>
      <c r="H88" s="17"/>
      <c r="I88" s="17"/>
      <c r="J88" s="17"/>
      <c r="K88" s="17"/>
      <c r="L88" s="9"/>
      <c r="M88" s="9"/>
      <c r="N88" s="10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2:28" ht="12.75">
      <c r="B89" s="9"/>
      <c r="C89" s="17"/>
      <c r="D89" s="17"/>
      <c r="E89" s="17"/>
      <c r="F89" s="17"/>
      <c r="G89" s="17"/>
      <c r="H89" s="17"/>
      <c r="I89" s="17"/>
      <c r="J89" s="17"/>
      <c r="K89" s="17"/>
      <c r="L89" s="9"/>
      <c r="M89" s="9"/>
      <c r="N89" s="10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2:28" ht="12.75">
      <c r="B90" s="9"/>
      <c r="C90" s="17"/>
      <c r="D90" s="17"/>
      <c r="E90" s="17"/>
      <c r="F90" s="17"/>
      <c r="G90" s="17"/>
      <c r="H90" s="17"/>
      <c r="I90" s="17"/>
      <c r="J90" s="17"/>
      <c r="K90" s="17"/>
      <c r="L90" s="9"/>
      <c r="M90" s="9"/>
      <c r="N90" s="10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2:28" ht="12.75">
      <c r="B91" s="9"/>
      <c r="C91" s="17"/>
      <c r="D91" s="17"/>
      <c r="E91" s="17"/>
      <c r="F91" s="17"/>
      <c r="G91" s="17"/>
      <c r="H91" s="17"/>
      <c r="I91" s="17"/>
      <c r="J91" s="17"/>
      <c r="K91" s="17"/>
      <c r="L91" s="9"/>
      <c r="M91" s="9"/>
      <c r="N91" s="10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2:28" ht="12.75">
      <c r="B92" s="9"/>
      <c r="C92" s="17"/>
      <c r="D92" s="17"/>
      <c r="E92" s="17"/>
      <c r="F92" s="17"/>
      <c r="G92" s="17"/>
      <c r="H92" s="17"/>
      <c r="I92" s="17"/>
      <c r="J92" s="17"/>
      <c r="K92" s="17"/>
      <c r="L92" s="9"/>
      <c r="M92" s="9"/>
      <c r="N92" s="10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2:28" ht="12.75">
      <c r="B93" s="9"/>
      <c r="C93" s="17"/>
      <c r="D93" s="17"/>
      <c r="E93" s="17"/>
      <c r="F93" s="17"/>
      <c r="G93" s="17"/>
      <c r="H93" s="17"/>
      <c r="I93" s="17"/>
      <c r="J93" s="17"/>
      <c r="K93" s="17"/>
      <c r="L93" s="9"/>
      <c r="M93" s="9"/>
      <c r="N93" s="10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2:28" ht="12.75">
      <c r="B94" s="9"/>
      <c r="C94" s="17"/>
      <c r="D94" s="17"/>
      <c r="E94" s="17"/>
      <c r="F94" s="17"/>
      <c r="G94" s="17"/>
      <c r="H94" s="17"/>
      <c r="I94" s="17"/>
      <c r="J94" s="17"/>
      <c r="K94" s="17"/>
      <c r="L94" s="9"/>
      <c r="M94" s="9"/>
      <c r="N94" s="10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2:28" ht="12.75">
      <c r="B95" s="9"/>
      <c r="C95" s="17"/>
      <c r="D95" s="17"/>
      <c r="E95" s="17"/>
      <c r="F95" s="17"/>
      <c r="G95" s="17"/>
      <c r="H95" s="17"/>
      <c r="I95" s="17"/>
      <c r="J95" s="17"/>
      <c r="K95" s="17"/>
      <c r="L95" s="9"/>
      <c r="M95" s="9"/>
      <c r="N95" s="10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2:28" ht="12.75">
      <c r="B96" s="9"/>
      <c r="C96" s="17"/>
      <c r="D96" s="17"/>
      <c r="E96" s="17"/>
      <c r="F96" s="17"/>
      <c r="G96" s="17"/>
      <c r="H96" s="17"/>
      <c r="I96" s="17"/>
      <c r="J96" s="17"/>
      <c r="K96" s="17"/>
      <c r="L96" s="9"/>
      <c r="M96" s="9"/>
      <c r="N96" s="10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2:28" ht="12.75">
      <c r="B97" s="9"/>
      <c r="C97" s="17"/>
      <c r="D97" s="17"/>
      <c r="E97" s="17"/>
      <c r="F97" s="17"/>
      <c r="G97" s="17"/>
      <c r="H97" s="17"/>
      <c r="I97" s="17"/>
      <c r="J97" s="17"/>
      <c r="K97" s="17"/>
      <c r="L97" s="9"/>
      <c r="M97" s="9"/>
      <c r="N97" s="10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2:28" ht="12.75">
      <c r="B98" s="9"/>
      <c r="C98" s="17"/>
      <c r="D98" s="17"/>
      <c r="E98" s="17"/>
      <c r="F98" s="17"/>
      <c r="G98" s="17"/>
      <c r="H98" s="17"/>
      <c r="I98" s="17"/>
      <c r="J98" s="17"/>
      <c r="K98" s="17"/>
      <c r="L98" s="9"/>
      <c r="M98" s="9"/>
      <c r="N98" s="10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2:28" ht="12.75">
      <c r="B99" s="9"/>
      <c r="C99" s="17"/>
      <c r="D99" s="17"/>
      <c r="E99" s="17"/>
      <c r="F99" s="17"/>
      <c r="G99" s="17"/>
      <c r="H99" s="17"/>
      <c r="I99" s="17"/>
      <c r="J99" s="17"/>
      <c r="K99" s="17"/>
      <c r="L99" s="9"/>
      <c r="M99" s="9"/>
      <c r="N99" s="10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2:28" ht="12.75">
      <c r="B100" s="9"/>
      <c r="C100" s="17"/>
      <c r="D100" s="17"/>
      <c r="E100" s="17"/>
      <c r="F100" s="17"/>
      <c r="G100" s="17"/>
      <c r="H100" s="17"/>
      <c r="I100" s="17"/>
      <c r="J100" s="17"/>
      <c r="K100" s="17"/>
      <c r="L100" s="9"/>
      <c r="M100" s="9"/>
      <c r="N100" s="10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2:28" ht="12.75">
      <c r="B101" s="9"/>
      <c r="C101" s="17"/>
      <c r="D101" s="17"/>
      <c r="E101" s="17"/>
      <c r="F101" s="17"/>
      <c r="G101" s="17"/>
      <c r="H101" s="17"/>
      <c r="I101" s="17"/>
      <c r="J101" s="17"/>
      <c r="K101" s="17"/>
      <c r="L101" s="9"/>
      <c r="M101" s="9"/>
      <c r="N101" s="10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2:28" ht="12.75">
      <c r="B102" s="9"/>
      <c r="C102" s="17"/>
      <c r="D102" s="17"/>
      <c r="E102" s="17"/>
      <c r="F102" s="17"/>
      <c r="G102" s="17"/>
      <c r="H102" s="17"/>
      <c r="I102" s="17"/>
      <c r="J102" s="17"/>
      <c r="K102" s="17"/>
      <c r="L102" s="9"/>
      <c r="M102" s="9"/>
      <c r="N102" s="10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2:28" ht="12.75">
      <c r="B103" s="9"/>
      <c r="C103" s="17"/>
      <c r="D103" s="17"/>
      <c r="E103" s="17"/>
      <c r="F103" s="17"/>
      <c r="G103" s="17"/>
      <c r="H103" s="17"/>
      <c r="I103" s="17"/>
      <c r="J103" s="17"/>
      <c r="K103" s="17"/>
      <c r="L103" s="9"/>
      <c r="M103" s="9"/>
      <c r="N103" s="10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2:28" ht="12.75">
      <c r="B104" s="9"/>
      <c r="C104" s="17"/>
      <c r="D104" s="17"/>
      <c r="E104" s="17"/>
      <c r="F104" s="17"/>
      <c r="G104" s="17"/>
      <c r="H104" s="17"/>
      <c r="I104" s="17"/>
      <c r="J104" s="17"/>
      <c r="K104" s="17"/>
      <c r="L104" s="9"/>
      <c r="M104" s="9"/>
      <c r="N104" s="10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2:28" ht="12.75">
      <c r="B105" s="9"/>
      <c r="C105" s="17"/>
      <c r="D105" s="17"/>
      <c r="E105" s="17"/>
      <c r="F105" s="17"/>
      <c r="G105" s="17"/>
      <c r="H105" s="17"/>
      <c r="I105" s="17"/>
      <c r="J105" s="17"/>
      <c r="K105" s="17"/>
      <c r="L105" s="9"/>
      <c r="M105" s="9"/>
      <c r="N105" s="10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2:28" ht="12.75">
      <c r="B106" s="9"/>
      <c r="C106" s="17"/>
      <c r="D106" s="17"/>
      <c r="E106" s="17"/>
      <c r="F106" s="17"/>
      <c r="G106" s="17"/>
      <c r="H106" s="17"/>
      <c r="I106" s="17"/>
      <c r="J106" s="17"/>
      <c r="K106" s="17"/>
      <c r="L106" s="9"/>
      <c r="M106" s="9"/>
      <c r="N106" s="10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2:28" ht="12.75">
      <c r="B107" s="9"/>
      <c r="C107" s="17"/>
      <c r="D107" s="17"/>
      <c r="E107" s="17"/>
      <c r="F107" s="17"/>
      <c r="G107" s="17"/>
      <c r="H107" s="17"/>
      <c r="I107" s="17"/>
      <c r="J107" s="17"/>
      <c r="K107" s="17"/>
      <c r="L107" s="9"/>
      <c r="M107" s="9"/>
      <c r="N107" s="10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</sheetData>
  <printOptions horizontalCentered="1"/>
  <pageMargins left="0.03937007874015748" right="0" top="0.3937007874015748" bottom="0" header="0.11811023622047245" footer="0.11811023622047245"/>
  <pageSetup horizontalDpi="300" verticalDpi="300" orientation="landscape" paperSize="9" scale="92" r:id="rId1"/>
  <headerFooter alignWithMargins="0">
    <oddHeader>&amp;R&amp;"Arial,Bold"&amp;UAppendix  2 (a)</oddHeader>
    <oddFooter>&amp;L&amp;"Times New Roman,Regular"&amp;8&amp;F,&amp;A&amp;RCorporate Services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M220"/>
  <sheetViews>
    <sheetView workbookViewId="0" topLeftCell="C1">
      <selection activeCell="K180" sqref="K180:M180"/>
    </sheetView>
  </sheetViews>
  <sheetFormatPr defaultColWidth="6.7109375" defaultRowHeight="12.75"/>
  <cols>
    <col min="1" max="1" width="2.8515625" style="89" customWidth="1"/>
    <col min="2" max="2" width="48.421875" style="95" customWidth="1"/>
    <col min="3" max="3" width="1.421875" style="95" customWidth="1"/>
    <col min="4" max="4" width="9.140625" style="95" customWidth="1"/>
    <col min="5" max="5" width="2.140625" style="95" customWidth="1"/>
    <col min="6" max="6" width="8.7109375" style="5" hidden="1" customWidth="1"/>
    <col min="7" max="7" width="7.421875" style="95" hidden="1" customWidth="1"/>
    <col min="8" max="8" width="7.28125" style="95" customWidth="1"/>
    <col min="9" max="9" width="7.7109375" style="262" customWidth="1"/>
    <col min="10" max="17" width="7.28125" style="95" customWidth="1"/>
    <col min="18" max="18" width="7.140625" style="89" customWidth="1"/>
    <col min="19" max="21" width="7.28125" style="89" customWidth="1"/>
    <col min="22" max="22" width="7.140625" style="89" customWidth="1"/>
    <col min="23" max="23" width="1.1484375" style="89" customWidth="1"/>
    <col min="24" max="24" width="11.140625" style="176" customWidth="1"/>
    <col min="25" max="39" width="1.8515625" style="89" customWidth="1"/>
    <col min="40" max="16384" width="1.8515625" style="102" customWidth="1"/>
  </cols>
  <sheetData>
    <row r="1" ht="18" customHeight="1">
      <c r="I1" s="95"/>
    </row>
    <row r="2" ht="14.25" customHeight="1" thickBot="1">
      <c r="I2" s="264"/>
    </row>
    <row r="3" spans="2:24" ht="13.5" customHeight="1">
      <c r="B3" s="84"/>
      <c r="C3" s="103"/>
      <c r="D3" s="104"/>
      <c r="E3" s="104"/>
      <c r="F3" s="105" t="s">
        <v>69</v>
      </c>
      <c r="G3" s="106"/>
      <c r="H3" s="107"/>
      <c r="I3" s="108"/>
      <c r="J3" s="222"/>
      <c r="K3" s="234"/>
      <c r="L3" s="219"/>
      <c r="M3" s="235"/>
      <c r="N3" s="108"/>
      <c r="O3" s="108"/>
      <c r="P3" s="108"/>
      <c r="Q3" s="108"/>
      <c r="R3" s="108"/>
      <c r="S3" s="108"/>
      <c r="T3" s="108"/>
      <c r="U3" s="108"/>
      <c r="V3" s="108"/>
      <c r="W3" s="109"/>
      <c r="X3" s="257"/>
    </row>
    <row r="4" spans="2:24" ht="30.75" customHeight="1" thickBot="1">
      <c r="B4" s="86"/>
      <c r="C4" s="110"/>
      <c r="D4" s="261" t="s">
        <v>252</v>
      </c>
      <c r="E4" s="87"/>
      <c r="F4" s="111" t="s">
        <v>70</v>
      </c>
      <c r="G4" s="112" t="s">
        <v>71</v>
      </c>
      <c r="H4" s="113" t="s">
        <v>72</v>
      </c>
      <c r="I4" s="114" t="s">
        <v>73</v>
      </c>
      <c r="J4" s="223" t="s">
        <v>74</v>
      </c>
      <c r="K4" s="236" t="s">
        <v>249</v>
      </c>
      <c r="L4" s="220" t="s">
        <v>250</v>
      </c>
      <c r="M4" s="237" t="s">
        <v>251</v>
      </c>
      <c r="N4" s="114" t="s">
        <v>74</v>
      </c>
      <c r="O4" s="114" t="s">
        <v>72</v>
      </c>
      <c r="P4" s="114" t="s">
        <v>75</v>
      </c>
      <c r="Q4" s="114" t="s">
        <v>76</v>
      </c>
      <c r="R4" s="114" t="s">
        <v>77</v>
      </c>
      <c r="S4" s="114" t="s">
        <v>78</v>
      </c>
      <c r="T4" s="114" t="s">
        <v>74</v>
      </c>
      <c r="U4" s="114" t="s">
        <v>79</v>
      </c>
      <c r="V4" s="114" t="s">
        <v>73</v>
      </c>
      <c r="W4" s="87"/>
      <c r="X4" s="115" t="s">
        <v>52</v>
      </c>
    </row>
    <row r="5" spans="2:24" ht="12.75">
      <c r="B5" s="85"/>
      <c r="C5" s="116"/>
      <c r="D5" s="117" t="s">
        <v>41</v>
      </c>
      <c r="E5" s="117"/>
      <c r="F5" s="118"/>
      <c r="G5" s="119"/>
      <c r="H5" s="120" t="s">
        <v>41</v>
      </c>
      <c r="I5" s="121" t="s">
        <v>41</v>
      </c>
      <c r="J5" s="224" t="s">
        <v>41</v>
      </c>
      <c r="K5" s="120"/>
      <c r="L5" s="121"/>
      <c r="M5" s="238"/>
      <c r="N5" s="121" t="s">
        <v>41</v>
      </c>
      <c r="O5" s="121" t="s">
        <v>41</v>
      </c>
      <c r="P5" s="121" t="s">
        <v>41</v>
      </c>
      <c r="Q5" s="121" t="s">
        <v>41</v>
      </c>
      <c r="R5" s="121" t="s">
        <v>41</v>
      </c>
      <c r="S5" s="121" t="s">
        <v>41</v>
      </c>
      <c r="T5" s="121" t="s">
        <v>41</v>
      </c>
      <c r="U5" s="121" t="s">
        <v>41</v>
      </c>
      <c r="V5" s="121" t="s">
        <v>41</v>
      </c>
      <c r="W5" s="122"/>
      <c r="X5" s="123" t="s">
        <v>41</v>
      </c>
    </row>
    <row r="6" spans="2:24" ht="12.75">
      <c r="B6" s="88"/>
      <c r="C6" s="124"/>
      <c r="D6" s="125"/>
      <c r="E6" s="126"/>
      <c r="F6" s="127"/>
      <c r="G6" s="128"/>
      <c r="H6" s="129"/>
      <c r="I6" s="130"/>
      <c r="J6" s="225"/>
      <c r="K6" s="129"/>
      <c r="L6" s="130"/>
      <c r="M6" s="239"/>
      <c r="N6" s="130"/>
      <c r="O6" s="130"/>
      <c r="P6" s="130"/>
      <c r="Q6" s="130"/>
      <c r="R6" s="131"/>
      <c r="S6" s="131"/>
      <c r="T6" s="131"/>
      <c r="U6" s="131"/>
      <c r="V6" s="131"/>
      <c r="W6" s="132"/>
      <c r="X6" s="174"/>
    </row>
    <row r="7" spans="2:24" ht="12.75">
      <c r="B7" s="133" t="s">
        <v>15</v>
      </c>
      <c r="C7" s="124"/>
      <c r="D7" s="126"/>
      <c r="E7" s="126"/>
      <c r="F7" s="127"/>
      <c r="G7" s="128"/>
      <c r="H7" s="129"/>
      <c r="I7" s="130"/>
      <c r="J7" s="225"/>
      <c r="K7" s="129"/>
      <c r="L7" s="130"/>
      <c r="M7" s="239"/>
      <c r="N7" s="130"/>
      <c r="O7" s="130"/>
      <c r="P7" s="130"/>
      <c r="Q7" s="130"/>
      <c r="R7" s="131"/>
      <c r="S7" s="131"/>
      <c r="T7" s="131"/>
      <c r="U7" s="131"/>
      <c r="V7" s="131"/>
      <c r="W7" s="132"/>
      <c r="X7" s="174"/>
    </row>
    <row r="8" spans="2:24" ht="12.75">
      <c r="B8" s="88"/>
      <c r="C8" s="124"/>
      <c r="D8" s="126"/>
      <c r="E8" s="126"/>
      <c r="F8" s="127"/>
      <c r="G8" s="128"/>
      <c r="H8" s="129"/>
      <c r="I8" s="130"/>
      <c r="J8" s="225"/>
      <c r="K8" s="129"/>
      <c r="L8" s="130"/>
      <c r="M8" s="239"/>
      <c r="N8" s="130"/>
      <c r="O8" s="130"/>
      <c r="P8" s="130"/>
      <c r="Q8" s="130"/>
      <c r="R8" s="131"/>
      <c r="S8" s="131"/>
      <c r="T8" s="131"/>
      <c r="U8" s="131"/>
      <c r="V8" s="131"/>
      <c r="W8" s="132"/>
      <c r="X8" s="174"/>
    </row>
    <row r="9" spans="2:24" ht="12.75">
      <c r="B9" s="134" t="s">
        <v>80</v>
      </c>
      <c r="C9" s="124"/>
      <c r="D9" s="126"/>
      <c r="E9" s="126"/>
      <c r="F9" s="127"/>
      <c r="G9" s="128"/>
      <c r="H9" s="129"/>
      <c r="I9" s="130"/>
      <c r="J9" s="225"/>
      <c r="K9" s="129"/>
      <c r="L9" s="130"/>
      <c r="M9" s="239"/>
      <c r="N9" s="130"/>
      <c r="O9" s="130"/>
      <c r="P9" s="130"/>
      <c r="Q9" s="130"/>
      <c r="R9" s="131"/>
      <c r="S9" s="131"/>
      <c r="T9" s="131"/>
      <c r="U9" s="131"/>
      <c r="V9" s="131"/>
      <c r="W9" s="132"/>
      <c r="X9" s="174"/>
    </row>
    <row r="10" spans="2:24" ht="12.75">
      <c r="B10" s="88" t="s">
        <v>82</v>
      </c>
      <c r="C10" s="124"/>
      <c r="D10" s="126">
        <v>1</v>
      </c>
      <c r="E10" s="126"/>
      <c r="F10" s="127"/>
      <c r="G10" s="128"/>
      <c r="H10" s="129"/>
      <c r="I10" s="130">
        <v>0.015</v>
      </c>
      <c r="J10" s="225">
        <v>0.035</v>
      </c>
      <c r="K10" s="177">
        <f>SUM(H10:J10)</f>
        <v>0.05</v>
      </c>
      <c r="L10" s="135">
        <v>0.049</v>
      </c>
      <c r="M10" s="246">
        <f>K10-L10</f>
        <v>0.0010000000000000009</v>
      </c>
      <c r="N10" s="130">
        <v>0.05</v>
      </c>
      <c r="O10" s="130">
        <v>0.05</v>
      </c>
      <c r="P10" s="130">
        <v>0.1</v>
      </c>
      <c r="Q10" s="130">
        <v>0.1</v>
      </c>
      <c r="R10" s="130">
        <v>0.1</v>
      </c>
      <c r="S10" s="130">
        <v>0.1</v>
      </c>
      <c r="T10" s="130">
        <v>0.1</v>
      </c>
      <c r="U10" s="130">
        <v>0.15</v>
      </c>
      <c r="V10" s="130">
        <v>0.2</v>
      </c>
      <c r="W10" s="132"/>
      <c r="X10" s="174">
        <f>K10+SUM(N10:V10)</f>
        <v>1</v>
      </c>
    </row>
    <row r="11" spans="2:24" ht="12.75">
      <c r="B11" s="88" t="s">
        <v>83</v>
      </c>
      <c r="C11" s="124"/>
      <c r="D11" s="126">
        <v>0.222</v>
      </c>
      <c r="E11" s="126"/>
      <c r="F11" s="127"/>
      <c r="G11" s="128"/>
      <c r="H11" s="129"/>
      <c r="I11" s="130">
        <v>0</v>
      </c>
      <c r="J11" s="225">
        <v>0</v>
      </c>
      <c r="K11" s="177">
        <f aca="true" t="shared" si="0" ref="K11:K32">SUM(H11:J11)</f>
        <v>0</v>
      </c>
      <c r="L11" s="135">
        <v>0</v>
      </c>
      <c r="M11" s="246">
        <f aca="true" t="shared" si="1" ref="M11:M32">K11-L11</f>
        <v>0</v>
      </c>
      <c r="N11" s="130">
        <v>0.01</v>
      </c>
      <c r="O11" s="130">
        <v>0.01</v>
      </c>
      <c r="P11" s="130">
        <v>0.01</v>
      </c>
      <c r="Q11" s="130">
        <v>0.01</v>
      </c>
      <c r="R11" s="130">
        <v>0.01</v>
      </c>
      <c r="S11" s="130">
        <v>0.01</v>
      </c>
      <c r="T11" s="131">
        <v>0.03</v>
      </c>
      <c r="U11" s="131">
        <v>0.03</v>
      </c>
      <c r="V11" s="131">
        <v>0.102</v>
      </c>
      <c r="W11" s="132"/>
      <c r="X11" s="174">
        <f aca="true" t="shared" si="2" ref="X11:X32">K11+SUM(N11:V11)</f>
        <v>0.22199999999999998</v>
      </c>
    </row>
    <row r="12" spans="2:24" ht="12.75">
      <c r="B12" s="88" t="s">
        <v>84</v>
      </c>
      <c r="C12" s="124"/>
      <c r="D12" s="126">
        <v>0.25</v>
      </c>
      <c r="E12" s="126"/>
      <c r="F12" s="127"/>
      <c r="G12" s="128"/>
      <c r="H12" s="129"/>
      <c r="I12" s="130">
        <v>0</v>
      </c>
      <c r="J12" s="225">
        <v>0</v>
      </c>
      <c r="K12" s="177">
        <f t="shared" si="0"/>
        <v>0</v>
      </c>
      <c r="L12" s="135">
        <v>0</v>
      </c>
      <c r="M12" s="246">
        <f t="shared" si="1"/>
        <v>0</v>
      </c>
      <c r="N12" s="130">
        <v>0.01</v>
      </c>
      <c r="O12" s="130">
        <v>0.01</v>
      </c>
      <c r="P12" s="130">
        <v>0.01</v>
      </c>
      <c r="Q12" s="130">
        <v>0.01</v>
      </c>
      <c r="R12" s="130">
        <v>0.01</v>
      </c>
      <c r="S12" s="130">
        <v>0.01</v>
      </c>
      <c r="T12" s="131">
        <v>0.03</v>
      </c>
      <c r="U12" s="131">
        <v>0.03</v>
      </c>
      <c r="V12" s="131">
        <v>0.13</v>
      </c>
      <c r="W12" s="132"/>
      <c r="X12" s="174">
        <f t="shared" si="2"/>
        <v>0.25</v>
      </c>
    </row>
    <row r="13" spans="2:24" ht="12.75">
      <c r="B13" s="88" t="s">
        <v>85</v>
      </c>
      <c r="C13" s="124"/>
      <c r="D13" s="126">
        <v>0.5</v>
      </c>
      <c r="E13" s="126"/>
      <c r="F13" s="127"/>
      <c r="G13" s="128"/>
      <c r="H13" s="129"/>
      <c r="I13" s="130">
        <v>0.015</v>
      </c>
      <c r="J13" s="225">
        <v>0.025</v>
      </c>
      <c r="K13" s="177">
        <f t="shared" si="0"/>
        <v>0.04</v>
      </c>
      <c r="L13" s="135">
        <v>0.015</v>
      </c>
      <c r="M13" s="246">
        <f t="shared" si="1"/>
        <v>0.025</v>
      </c>
      <c r="N13" s="130">
        <v>0.025</v>
      </c>
      <c r="O13" s="130">
        <v>0.025</v>
      </c>
      <c r="P13" s="130">
        <v>0.04</v>
      </c>
      <c r="Q13" s="130">
        <v>0.05</v>
      </c>
      <c r="R13" s="130">
        <v>0.05</v>
      </c>
      <c r="S13" s="130">
        <v>0.05</v>
      </c>
      <c r="T13" s="130">
        <v>0.05</v>
      </c>
      <c r="U13" s="130">
        <v>0.05</v>
      </c>
      <c r="V13" s="130">
        <v>0.12</v>
      </c>
      <c r="W13" s="132"/>
      <c r="X13" s="174">
        <f t="shared" si="2"/>
        <v>0.49999999999999994</v>
      </c>
    </row>
    <row r="14" spans="2:24" ht="12.75">
      <c r="B14" s="88" t="s">
        <v>86</v>
      </c>
      <c r="C14" s="124"/>
      <c r="D14" s="126">
        <v>0.25</v>
      </c>
      <c r="E14" s="126"/>
      <c r="F14" s="127"/>
      <c r="G14" s="128"/>
      <c r="H14" s="129"/>
      <c r="I14" s="130">
        <v>0.005</v>
      </c>
      <c r="J14" s="225">
        <v>0.01</v>
      </c>
      <c r="K14" s="177">
        <f t="shared" si="0"/>
        <v>0.015</v>
      </c>
      <c r="L14" s="135">
        <v>0.004</v>
      </c>
      <c r="M14" s="246">
        <f t="shared" si="1"/>
        <v>0.011</v>
      </c>
      <c r="N14" s="130">
        <v>0.01</v>
      </c>
      <c r="O14" s="130">
        <v>0.01</v>
      </c>
      <c r="P14" s="130">
        <v>0.01</v>
      </c>
      <c r="Q14" s="130">
        <v>0.025</v>
      </c>
      <c r="R14" s="131">
        <v>0.025</v>
      </c>
      <c r="S14" s="131">
        <v>0.025</v>
      </c>
      <c r="T14" s="131">
        <v>0.025</v>
      </c>
      <c r="U14" s="131">
        <v>0.025</v>
      </c>
      <c r="V14" s="131">
        <v>0.08</v>
      </c>
      <c r="W14" s="132"/>
      <c r="X14" s="174">
        <f t="shared" si="2"/>
        <v>0.25</v>
      </c>
    </row>
    <row r="15" spans="2:24" ht="12.75">
      <c r="B15" s="88" t="s">
        <v>239</v>
      </c>
      <c r="C15" s="124"/>
      <c r="D15" s="126">
        <v>0.304</v>
      </c>
      <c r="E15" s="126"/>
      <c r="F15" s="127"/>
      <c r="G15" s="128"/>
      <c r="H15" s="129"/>
      <c r="I15" s="130"/>
      <c r="J15" s="225"/>
      <c r="K15" s="177">
        <f t="shared" si="0"/>
        <v>0</v>
      </c>
      <c r="L15" s="247">
        <f>SUM(I15:K15)</f>
        <v>0</v>
      </c>
      <c r="M15" s="246">
        <f t="shared" si="1"/>
        <v>0</v>
      </c>
      <c r="N15" s="130"/>
      <c r="O15" s="130"/>
      <c r="P15" s="130"/>
      <c r="Q15" s="135"/>
      <c r="R15" s="131">
        <v>0.304</v>
      </c>
      <c r="S15" s="131"/>
      <c r="T15" s="131"/>
      <c r="U15" s="131"/>
      <c r="V15" s="131"/>
      <c r="W15" s="132"/>
      <c r="X15" s="174">
        <f t="shared" si="2"/>
        <v>0.304</v>
      </c>
    </row>
    <row r="16" spans="2:24" ht="12.75">
      <c r="B16" s="88" t="s">
        <v>240</v>
      </c>
      <c r="C16" s="124"/>
      <c r="D16" s="126">
        <v>0.565</v>
      </c>
      <c r="E16" s="126"/>
      <c r="F16" s="127"/>
      <c r="G16" s="128"/>
      <c r="H16" s="129"/>
      <c r="I16" s="130"/>
      <c r="J16" s="225"/>
      <c r="K16" s="177">
        <f t="shared" si="0"/>
        <v>0</v>
      </c>
      <c r="L16" s="247">
        <f>SUM(I16:K16)</f>
        <v>0</v>
      </c>
      <c r="M16" s="246">
        <f t="shared" si="1"/>
        <v>0</v>
      </c>
      <c r="N16" s="130"/>
      <c r="O16" s="130"/>
      <c r="P16" s="130">
        <v>0.565</v>
      </c>
      <c r="Q16" s="135"/>
      <c r="R16" s="131"/>
      <c r="S16" s="131"/>
      <c r="T16" s="131"/>
      <c r="U16" s="131"/>
      <c r="V16" s="131"/>
      <c r="W16" s="132"/>
      <c r="X16" s="174">
        <f t="shared" si="2"/>
        <v>0.565</v>
      </c>
    </row>
    <row r="17" spans="2:24" ht="12.75">
      <c r="B17" s="88" t="s">
        <v>241</v>
      </c>
      <c r="C17" s="124"/>
      <c r="D17" s="126">
        <v>0.131</v>
      </c>
      <c r="E17" s="126"/>
      <c r="F17" s="127"/>
      <c r="G17" s="128"/>
      <c r="H17" s="129"/>
      <c r="I17" s="130"/>
      <c r="J17" s="225"/>
      <c r="K17" s="177">
        <f t="shared" si="0"/>
        <v>0</v>
      </c>
      <c r="L17" s="247">
        <f>SUM(I17:K17)</f>
        <v>0</v>
      </c>
      <c r="M17" s="246">
        <f t="shared" si="1"/>
        <v>0</v>
      </c>
      <c r="N17" s="130"/>
      <c r="O17" s="130"/>
      <c r="P17" s="130"/>
      <c r="Q17" s="135"/>
      <c r="R17" s="131"/>
      <c r="S17" s="131"/>
      <c r="T17" s="131"/>
      <c r="U17" s="131"/>
      <c r="V17" s="131">
        <v>0.131</v>
      </c>
      <c r="W17" s="132"/>
      <c r="X17" s="174">
        <f t="shared" si="2"/>
        <v>0.131</v>
      </c>
    </row>
    <row r="18" spans="2:24" ht="12.75">
      <c r="B18" s="88" t="s">
        <v>87</v>
      </c>
      <c r="C18" s="124"/>
      <c r="D18" s="126">
        <v>3.3</v>
      </c>
      <c r="E18" s="126"/>
      <c r="F18" s="127"/>
      <c r="G18" s="128"/>
      <c r="H18" s="129"/>
      <c r="I18" s="130">
        <v>0.044</v>
      </c>
      <c r="J18" s="225">
        <v>0.05</v>
      </c>
      <c r="K18" s="177">
        <f t="shared" si="0"/>
        <v>0.094</v>
      </c>
      <c r="L18" s="247">
        <v>0.064</v>
      </c>
      <c r="M18" s="246">
        <f t="shared" si="1"/>
        <v>0.03</v>
      </c>
      <c r="N18" s="130">
        <v>0.1</v>
      </c>
      <c r="O18" s="130">
        <v>0.2</v>
      </c>
      <c r="P18" s="130">
        <v>0.3</v>
      </c>
      <c r="Q18" s="130">
        <v>0.3</v>
      </c>
      <c r="R18" s="130">
        <v>0.3</v>
      </c>
      <c r="S18" s="130">
        <v>0.3</v>
      </c>
      <c r="T18" s="130">
        <v>0.4</v>
      </c>
      <c r="U18" s="131">
        <v>0.5</v>
      </c>
      <c r="V18" s="131">
        <v>0.806</v>
      </c>
      <c r="W18" s="132"/>
      <c r="X18" s="174">
        <f t="shared" si="2"/>
        <v>3.3000000000000003</v>
      </c>
    </row>
    <row r="19" spans="2:24" ht="12.75">
      <c r="B19" s="88" t="s">
        <v>242</v>
      </c>
      <c r="C19" s="124"/>
      <c r="D19" s="126">
        <v>0.027</v>
      </c>
      <c r="E19" s="126"/>
      <c r="F19" s="127"/>
      <c r="G19" s="128"/>
      <c r="H19" s="129"/>
      <c r="I19" s="130">
        <v>0.01</v>
      </c>
      <c r="J19" s="225">
        <v>0</v>
      </c>
      <c r="K19" s="177">
        <f t="shared" si="0"/>
        <v>0.01</v>
      </c>
      <c r="L19" s="247">
        <v>0.016</v>
      </c>
      <c r="M19" s="246">
        <f t="shared" si="1"/>
        <v>-0.006</v>
      </c>
      <c r="N19" s="130"/>
      <c r="O19" s="130">
        <v>0.017</v>
      </c>
      <c r="P19" s="130"/>
      <c r="Q19" s="135"/>
      <c r="R19" s="131"/>
      <c r="S19" s="131"/>
      <c r="T19" s="131"/>
      <c r="U19" s="131"/>
      <c r="V19" s="131"/>
      <c r="W19" s="132"/>
      <c r="X19" s="174">
        <f t="shared" si="2"/>
        <v>0.027000000000000003</v>
      </c>
    </row>
    <row r="20" spans="2:24" ht="12.75" hidden="1">
      <c r="B20" s="88" t="s">
        <v>88</v>
      </c>
      <c r="C20" s="124"/>
      <c r="D20" s="126">
        <v>0</v>
      </c>
      <c r="E20" s="126"/>
      <c r="F20" s="127"/>
      <c r="G20" s="128"/>
      <c r="H20" s="129"/>
      <c r="I20" s="130"/>
      <c r="J20" s="225"/>
      <c r="K20" s="177">
        <f t="shared" si="0"/>
        <v>0</v>
      </c>
      <c r="L20" s="247">
        <f>SUM(I20:K20)</f>
        <v>0</v>
      </c>
      <c r="M20" s="246">
        <f t="shared" si="1"/>
        <v>0</v>
      </c>
      <c r="N20" s="130"/>
      <c r="O20" s="130"/>
      <c r="P20" s="130"/>
      <c r="Q20" s="135"/>
      <c r="R20" s="131"/>
      <c r="S20" s="131"/>
      <c r="T20" s="131"/>
      <c r="U20" s="131"/>
      <c r="V20" s="131"/>
      <c r="W20" s="132"/>
      <c r="X20" s="174">
        <f t="shared" si="2"/>
        <v>0</v>
      </c>
    </row>
    <row r="21" spans="2:24" ht="12.75" hidden="1">
      <c r="B21" s="88" t="s">
        <v>89</v>
      </c>
      <c r="C21" s="124"/>
      <c r="D21" s="126">
        <v>0</v>
      </c>
      <c r="E21" s="126"/>
      <c r="F21" s="127"/>
      <c r="G21" s="128"/>
      <c r="H21" s="129"/>
      <c r="I21" s="130"/>
      <c r="J21" s="225"/>
      <c r="K21" s="177">
        <f t="shared" si="0"/>
        <v>0</v>
      </c>
      <c r="L21" s="247">
        <f>SUM(I21:K21)</f>
        <v>0</v>
      </c>
      <c r="M21" s="246">
        <f t="shared" si="1"/>
        <v>0</v>
      </c>
      <c r="N21" s="130"/>
      <c r="O21" s="130"/>
      <c r="P21" s="130"/>
      <c r="Q21" s="135"/>
      <c r="R21" s="131"/>
      <c r="S21" s="131"/>
      <c r="T21" s="131"/>
      <c r="U21" s="131"/>
      <c r="V21" s="131"/>
      <c r="W21" s="132"/>
      <c r="X21" s="174">
        <f t="shared" si="2"/>
        <v>0</v>
      </c>
    </row>
    <row r="22" spans="2:24" ht="12.75" hidden="1">
      <c r="B22" s="88" t="s">
        <v>90</v>
      </c>
      <c r="C22" s="124"/>
      <c r="D22" s="126">
        <v>0</v>
      </c>
      <c r="E22" s="126"/>
      <c r="F22" s="127"/>
      <c r="G22" s="128"/>
      <c r="H22" s="129"/>
      <c r="I22" s="130"/>
      <c r="J22" s="225"/>
      <c r="K22" s="177">
        <f t="shared" si="0"/>
        <v>0</v>
      </c>
      <c r="L22" s="247">
        <f>SUM(I22:K22)</f>
        <v>0</v>
      </c>
      <c r="M22" s="246">
        <f t="shared" si="1"/>
        <v>0</v>
      </c>
      <c r="N22" s="130"/>
      <c r="O22" s="130"/>
      <c r="P22" s="130"/>
      <c r="Q22" s="135"/>
      <c r="R22" s="131"/>
      <c r="S22" s="131"/>
      <c r="T22" s="131"/>
      <c r="U22" s="131"/>
      <c r="V22" s="131"/>
      <c r="W22" s="132"/>
      <c r="X22" s="174">
        <f t="shared" si="2"/>
        <v>0</v>
      </c>
    </row>
    <row r="23" spans="2:24" ht="12.75" hidden="1">
      <c r="B23" s="88" t="s">
        <v>91</v>
      </c>
      <c r="C23" s="124"/>
      <c r="D23" s="126">
        <v>0</v>
      </c>
      <c r="E23" s="126"/>
      <c r="F23" s="127"/>
      <c r="G23" s="128"/>
      <c r="H23" s="129"/>
      <c r="I23" s="130"/>
      <c r="J23" s="225"/>
      <c r="K23" s="177">
        <f t="shared" si="0"/>
        <v>0</v>
      </c>
      <c r="L23" s="247">
        <f>SUM(I23:K23)</f>
        <v>0</v>
      </c>
      <c r="M23" s="246">
        <f t="shared" si="1"/>
        <v>0</v>
      </c>
      <c r="N23" s="130"/>
      <c r="O23" s="130"/>
      <c r="P23" s="130"/>
      <c r="Q23" s="135"/>
      <c r="R23" s="131"/>
      <c r="S23" s="131"/>
      <c r="T23" s="131"/>
      <c r="U23" s="131"/>
      <c r="V23" s="131"/>
      <c r="W23" s="132"/>
      <c r="X23" s="174">
        <f t="shared" si="2"/>
        <v>0</v>
      </c>
    </row>
    <row r="24" spans="2:24" ht="12.75">
      <c r="B24" s="88" t="s">
        <v>92</v>
      </c>
      <c r="C24" s="124"/>
      <c r="D24" s="126">
        <v>1.55</v>
      </c>
      <c r="E24" s="126"/>
      <c r="F24" s="127"/>
      <c r="G24" s="128"/>
      <c r="H24" s="129"/>
      <c r="I24" s="130">
        <v>0.022</v>
      </c>
      <c r="J24" s="225">
        <v>0.01</v>
      </c>
      <c r="K24" s="177">
        <f t="shared" si="0"/>
        <v>0.032</v>
      </c>
      <c r="L24" s="135">
        <v>0.025</v>
      </c>
      <c r="M24" s="246">
        <f t="shared" si="1"/>
        <v>0.006999999999999999</v>
      </c>
      <c r="N24" s="130">
        <v>0.01</v>
      </c>
      <c r="O24" s="130">
        <v>0.01</v>
      </c>
      <c r="P24" s="130">
        <v>0.01</v>
      </c>
      <c r="Q24" s="130">
        <v>0.01</v>
      </c>
      <c r="R24" s="131">
        <v>0.1</v>
      </c>
      <c r="S24" s="131">
        <v>0.2</v>
      </c>
      <c r="T24" s="131">
        <v>0.3</v>
      </c>
      <c r="U24" s="131">
        <v>0.4</v>
      </c>
      <c r="V24" s="131">
        <v>0.478</v>
      </c>
      <c r="W24" s="132"/>
      <c r="X24" s="174">
        <f t="shared" si="2"/>
        <v>1.55</v>
      </c>
    </row>
    <row r="25" spans="2:24" ht="12.75">
      <c r="B25" s="88" t="s">
        <v>93</v>
      </c>
      <c r="C25" s="124"/>
      <c r="D25" s="126">
        <v>0.029</v>
      </c>
      <c r="E25" s="126"/>
      <c r="F25" s="127"/>
      <c r="G25" s="128"/>
      <c r="H25" s="129"/>
      <c r="I25" s="130">
        <v>0.013</v>
      </c>
      <c r="J25" s="225"/>
      <c r="K25" s="177">
        <f t="shared" si="0"/>
        <v>0.013</v>
      </c>
      <c r="L25" s="135">
        <v>0.017</v>
      </c>
      <c r="M25" s="246">
        <f t="shared" si="1"/>
        <v>-0.004000000000000002</v>
      </c>
      <c r="N25" s="130"/>
      <c r="O25" s="130">
        <v>0.016</v>
      </c>
      <c r="P25" s="130"/>
      <c r="Q25" s="135"/>
      <c r="R25" s="131"/>
      <c r="S25" s="131"/>
      <c r="T25" s="131"/>
      <c r="U25" s="131"/>
      <c r="V25" s="131"/>
      <c r="W25" s="132"/>
      <c r="X25" s="174">
        <f t="shared" si="2"/>
        <v>0.028999999999999998</v>
      </c>
    </row>
    <row r="26" spans="2:24" ht="12.75">
      <c r="B26" s="88" t="s">
        <v>243</v>
      </c>
      <c r="C26" s="124"/>
      <c r="D26" s="126">
        <v>0.066</v>
      </c>
      <c r="E26" s="126"/>
      <c r="F26" s="127"/>
      <c r="G26" s="128"/>
      <c r="H26" s="129"/>
      <c r="I26" s="130">
        <v>0.047</v>
      </c>
      <c r="J26" s="225">
        <v>0.019</v>
      </c>
      <c r="K26" s="177">
        <f t="shared" si="0"/>
        <v>0.066</v>
      </c>
      <c r="L26" s="135">
        <v>0.048</v>
      </c>
      <c r="M26" s="246">
        <f t="shared" si="1"/>
        <v>0.018000000000000002</v>
      </c>
      <c r="N26" s="130"/>
      <c r="O26" s="130"/>
      <c r="P26" s="130"/>
      <c r="Q26" s="135"/>
      <c r="R26" s="131"/>
      <c r="S26" s="131"/>
      <c r="T26" s="131"/>
      <c r="U26" s="131"/>
      <c r="V26" s="131"/>
      <c r="W26" s="132"/>
      <c r="X26" s="174">
        <f t="shared" si="2"/>
        <v>0.066</v>
      </c>
    </row>
    <row r="27" spans="2:24" ht="12.75">
      <c r="B27" s="88" t="s">
        <v>94</v>
      </c>
      <c r="C27" s="124"/>
      <c r="D27" s="126">
        <v>1.655</v>
      </c>
      <c r="E27" s="126"/>
      <c r="F27" s="127"/>
      <c r="G27" s="128"/>
      <c r="H27" s="129"/>
      <c r="I27" s="130"/>
      <c r="J27" s="225"/>
      <c r="K27" s="177">
        <f t="shared" si="0"/>
        <v>0</v>
      </c>
      <c r="L27" s="135">
        <v>0</v>
      </c>
      <c r="M27" s="246">
        <f t="shared" si="1"/>
        <v>0</v>
      </c>
      <c r="N27" s="130">
        <v>0.005</v>
      </c>
      <c r="O27" s="130">
        <v>0.005</v>
      </c>
      <c r="P27" s="130">
        <v>0.005</v>
      </c>
      <c r="Q27" s="130">
        <v>0.005</v>
      </c>
      <c r="R27" s="130">
        <v>0.005</v>
      </c>
      <c r="S27" s="130">
        <v>0.01</v>
      </c>
      <c r="T27" s="130">
        <v>0.01</v>
      </c>
      <c r="U27" s="130">
        <v>0.01</v>
      </c>
      <c r="V27" s="131">
        <v>1.6</v>
      </c>
      <c r="W27" s="132"/>
      <c r="X27" s="174">
        <f t="shared" si="2"/>
        <v>1.655</v>
      </c>
    </row>
    <row r="28" spans="2:24" ht="12.75">
      <c r="B28" s="88" t="s">
        <v>81</v>
      </c>
      <c r="C28" s="124"/>
      <c r="D28" s="126">
        <v>0.1</v>
      </c>
      <c r="E28" s="126"/>
      <c r="F28" s="127"/>
      <c r="G28" s="128"/>
      <c r="H28" s="129"/>
      <c r="I28" s="130"/>
      <c r="J28" s="225">
        <v>0.005</v>
      </c>
      <c r="K28" s="177">
        <f t="shared" si="0"/>
        <v>0.005</v>
      </c>
      <c r="L28" s="135">
        <v>0.004</v>
      </c>
      <c r="M28" s="246">
        <f t="shared" si="1"/>
        <v>0.001</v>
      </c>
      <c r="N28" s="130">
        <v>0.005</v>
      </c>
      <c r="O28" s="130">
        <v>0.005</v>
      </c>
      <c r="P28" s="130">
        <v>0.005</v>
      </c>
      <c r="Q28" s="130">
        <v>0.005</v>
      </c>
      <c r="R28" s="130">
        <v>0.005</v>
      </c>
      <c r="S28" s="130">
        <v>0.01</v>
      </c>
      <c r="T28" s="130">
        <v>0.01</v>
      </c>
      <c r="U28" s="130">
        <v>0.025</v>
      </c>
      <c r="V28" s="130">
        <v>0.025</v>
      </c>
      <c r="W28" s="132"/>
      <c r="X28" s="174">
        <f t="shared" si="2"/>
        <v>0.1</v>
      </c>
    </row>
    <row r="29" spans="2:24" ht="12.75">
      <c r="B29" s="88" t="s">
        <v>95</v>
      </c>
      <c r="C29" s="124"/>
      <c r="D29" s="126">
        <v>0.5</v>
      </c>
      <c r="E29" s="126"/>
      <c r="F29" s="127"/>
      <c r="G29" s="128"/>
      <c r="H29" s="129"/>
      <c r="I29" s="130"/>
      <c r="J29" s="225">
        <v>0.02</v>
      </c>
      <c r="K29" s="177">
        <f t="shared" si="0"/>
        <v>0.02</v>
      </c>
      <c r="L29" s="135">
        <v>0</v>
      </c>
      <c r="M29" s="246">
        <f t="shared" si="1"/>
        <v>0.02</v>
      </c>
      <c r="N29" s="130">
        <v>0.02</v>
      </c>
      <c r="O29" s="130">
        <v>0.02</v>
      </c>
      <c r="P29" s="130">
        <v>0.02</v>
      </c>
      <c r="Q29" s="130">
        <v>0.04</v>
      </c>
      <c r="R29" s="130">
        <v>0.04</v>
      </c>
      <c r="S29" s="130">
        <v>0.04</v>
      </c>
      <c r="T29" s="130">
        <v>0.06</v>
      </c>
      <c r="U29" s="130">
        <v>0.1</v>
      </c>
      <c r="V29" s="130">
        <v>0.14</v>
      </c>
      <c r="W29" s="132"/>
      <c r="X29" s="174">
        <f t="shared" si="2"/>
        <v>0.5</v>
      </c>
    </row>
    <row r="30" spans="2:24" ht="12.75">
      <c r="B30" s="88" t="s">
        <v>244</v>
      </c>
      <c r="C30" s="124"/>
      <c r="D30" s="126">
        <v>0.026</v>
      </c>
      <c r="E30" s="126"/>
      <c r="F30" s="127"/>
      <c r="G30" s="128"/>
      <c r="H30" s="129"/>
      <c r="I30" s="130">
        <v>0.008</v>
      </c>
      <c r="J30" s="225">
        <v>0.008</v>
      </c>
      <c r="K30" s="177">
        <f t="shared" si="0"/>
        <v>0.016</v>
      </c>
      <c r="L30" s="135">
        <v>0.015</v>
      </c>
      <c r="M30" s="246">
        <f t="shared" si="1"/>
        <v>0.0010000000000000009</v>
      </c>
      <c r="N30" s="130">
        <v>0.01</v>
      </c>
      <c r="O30" s="130"/>
      <c r="Q30" s="135"/>
      <c r="R30" s="131"/>
      <c r="S30" s="131"/>
      <c r="T30" s="131"/>
      <c r="U30" s="131"/>
      <c r="V30" s="131"/>
      <c r="W30" s="132"/>
      <c r="X30" s="174">
        <f t="shared" si="2"/>
        <v>0.026000000000000002</v>
      </c>
    </row>
    <row r="31" spans="2:24" ht="12.75">
      <c r="B31" s="88" t="s">
        <v>167</v>
      </c>
      <c r="C31" s="124"/>
      <c r="D31" s="126">
        <v>0.101</v>
      </c>
      <c r="E31" s="126"/>
      <c r="F31" s="127"/>
      <c r="G31" s="128"/>
      <c r="H31" s="129"/>
      <c r="I31" s="130">
        <v>0.001</v>
      </c>
      <c r="J31" s="225">
        <v>0.009</v>
      </c>
      <c r="K31" s="177">
        <f t="shared" si="0"/>
        <v>0.009999999999999998</v>
      </c>
      <c r="L31" s="135">
        <v>0.001</v>
      </c>
      <c r="M31" s="246">
        <f t="shared" si="1"/>
        <v>0.008999999999999998</v>
      </c>
      <c r="N31" s="130">
        <v>0.01</v>
      </c>
      <c r="O31" s="130">
        <v>0.01</v>
      </c>
      <c r="P31" s="130">
        <v>0.01</v>
      </c>
      <c r="Q31" s="130">
        <v>0.01</v>
      </c>
      <c r="R31" s="130">
        <v>0.01</v>
      </c>
      <c r="S31" s="130">
        <v>0.01</v>
      </c>
      <c r="T31" s="130">
        <v>0.01</v>
      </c>
      <c r="U31" s="130">
        <v>0.01</v>
      </c>
      <c r="V31" s="130">
        <v>0.011</v>
      </c>
      <c r="W31" s="132"/>
      <c r="X31" s="174">
        <f t="shared" si="2"/>
        <v>0.10099999999999999</v>
      </c>
    </row>
    <row r="32" spans="2:24" ht="12.75">
      <c r="B32" s="88" t="s">
        <v>256</v>
      </c>
      <c r="C32" s="136"/>
      <c r="D32" s="137">
        <v>0.172</v>
      </c>
      <c r="E32" s="137"/>
      <c r="F32" s="138"/>
      <c r="G32" s="139"/>
      <c r="H32" s="140">
        <v>0.172</v>
      </c>
      <c r="I32" s="141"/>
      <c r="J32" s="226"/>
      <c r="K32" s="177">
        <f t="shared" si="0"/>
        <v>0.172</v>
      </c>
      <c r="L32" s="142">
        <v>0.009</v>
      </c>
      <c r="M32" s="246">
        <f t="shared" si="1"/>
        <v>0.16299999999999998</v>
      </c>
      <c r="N32" s="141"/>
      <c r="O32" s="141"/>
      <c r="P32" s="141"/>
      <c r="Q32" s="141"/>
      <c r="R32" s="141"/>
      <c r="S32" s="141"/>
      <c r="T32" s="141"/>
      <c r="U32" s="141"/>
      <c r="V32" s="141"/>
      <c r="W32" s="144"/>
      <c r="X32" s="174">
        <f t="shared" si="2"/>
        <v>0.172</v>
      </c>
    </row>
    <row r="33" spans="2:24" ht="13.5" thickBot="1">
      <c r="B33" s="88"/>
      <c r="C33" s="136"/>
      <c r="D33" s="137"/>
      <c r="E33" s="137"/>
      <c r="F33" s="138"/>
      <c r="G33" s="139"/>
      <c r="H33" s="140"/>
      <c r="I33" s="141"/>
      <c r="J33" s="226"/>
      <c r="K33" s="140"/>
      <c r="L33" s="141"/>
      <c r="M33" s="240"/>
      <c r="N33" s="141"/>
      <c r="O33" s="141"/>
      <c r="P33" s="141"/>
      <c r="Q33" s="142"/>
      <c r="R33" s="143"/>
      <c r="S33" s="143"/>
      <c r="T33" s="143"/>
      <c r="U33" s="143"/>
      <c r="V33" s="143"/>
      <c r="W33" s="144"/>
      <c r="X33" s="258"/>
    </row>
    <row r="34" spans="2:24" ht="12.75">
      <c r="B34" s="88"/>
      <c r="C34" s="145"/>
      <c r="D34" s="146">
        <f>SUM(D10:D33)</f>
        <v>10.748000000000001</v>
      </c>
      <c r="E34" s="147"/>
      <c r="F34" s="118"/>
      <c r="G34" s="148"/>
      <c r="H34" s="149">
        <f aca="true" t="shared" si="3" ref="H34:V34">SUM(H10:H33)</f>
        <v>0.172</v>
      </c>
      <c r="I34" s="150">
        <f t="shared" si="3"/>
        <v>0.18</v>
      </c>
      <c r="J34" s="227">
        <f>SUM(J10:J33)</f>
        <v>0.191</v>
      </c>
      <c r="K34" s="248">
        <f>SUM(K10:K33)</f>
        <v>0.543</v>
      </c>
      <c r="L34" s="249">
        <f>SUM(L10:L33)</f>
        <v>0.267</v>
      </c>
      <c r="M34" s="250">
        <f>SUM(M10:M33)</f>
        <v>0.27599999999999997</v>
      </c>
      <c r="N34" s="150">
        <f t="shared" si="3"/>
        <v>0.265</v>
      </c>
      <c r="O34" s="150">
        <f t="shared" si="3"/>
        <v>0.38800000000000007</v>
      </c>
      <c r="P34" s="150">
        <f t="shared" si="3"/>
        <v>1.0849999999999997</v>
      </c>
      <c r="Q34" s="150">
        <f t="shared" si="3"/>
        <v>0.5650000000000001</v>
      </c>
      <c r="R34" s="151">
        <f t="shared" si="3"/>
        <v>0.959</v>
      </c>
      <c r="S34" s="151">
        <f t="shared" si="3"/>
        <v>0.7650000000000001</v>
      </c>
      <c r="T34" s="151">
        <f t="shared" si="3"/>
        <v>1.0250000000000001</v>
      </c>
      <c r="U34" s="151">
        <f t="shared" si="3"/>
        <v>1.33</v>
      </c>
      <c r="V34" s="151">
        <f t="shared" si="3"/>
        <v>3.823</v>
      </c>
      <c r="W34" s="122"/>
      <c r="X34" s="259">
        <f>SUM(X10:X33)</f>
        <v>10.748000000000001</v>
      </c>
    </row>
    <row r="35" spans="2:24" ht="12.75">
      <c r="B35" s="88"/>
      <c r="C35" s="124"/>
      <c r="D35" s="126"/>
      <c r="E35" s="126"/>
      <c r="F35" s="127"/>
      <c r="G35" s="128"/>
      <c r="H35" s="129"/>
      <c r="I35" s="130"/>
      <c r="J35" s="225"/>
      <c r="K35" s="129"/>
      <c r="L35" s="130"/>
      <c r="M35" s="239"/>
      <c r="N35" s="130"/>
      <c r="O35" s="130"/>
      <c r="P35" s="130"/>
      <c r="Q35" s="135"/>
      <c r="R35" s="131"/>
      <c r="S35" s="131"/>
      <c r="T35" s="131"/>
      <c r="U35" s="131"/>
      <c r="V35" s="131"/>
      <c r="W35" s="132"/>
      <c r="X35" s="174"/>
    </row>
    <row r="36" spans="2:24" ht="12.75">
      <c r="B36" s="152" t="s">
        <v>169</v>
      </c>
      <c r="C36" s="153"/>
      <c r="D36" s="154"/>
      <c r="E36" s="154"/>
      <c r="F36" s="127"/>
      <c r="G36" s="155"/>
      <c r="H36" s="156"/>
      <c r="I36" s="157"/>
      <c r="J36" s="208"/>
      <c r="K36" s="156"/>
      <c r="L36" s="157"/>
      <c r="M36" s="241"/>
      <c r="N36" s="157"/>
      <c r="O36" s="157"/>
      <c r="P36" s="157"/>
      <c r="Q36" s="158"/>
      <c r="R36" s="131"/>
      <c r="S36" s="131"/>
      <c r="T36" s="131"/>
      <c r="U36" s="131"/>
      <c r="V36" s="131"/>
      <c r="W36" s="132"/>
      <c r="X36" s="174"/>
    </row>
    <row r="37" spans="2:24" ht="12.75">
      <c r="B37" s="159" t="s">
        <v>170</v>
      </c>
      <c r="C37" s="153"/>
      <c r="D37" s="154">
        <v>1.3</v>
      </c>
      <c r="E37" s="154"/>
      <c r="F37" s="127"/>
      <c r="G37" s="155"/>
      <c r="H37" s="156"/>
      <c r="I37" s="157">
        <v>0.15</v>
      </c>
      <c r="J37" s="208">
        <v>0.1</v>
      </c>
      <c r="K37" s="177">
        <f aca="true" t="shared" si="4" ref="K37:K54">SUM(H37:J37)</f>
        <v>0.25</v>
      </c>
      <c r="L37" s="158">
        <v>0.215</v>
      </c>
      <c r="M37" s="246">
        <f aca="true" t="shared" si="5" ref="M37:M54">K37-L37</f>
        <v>0.035</v>
      </c>
      <c r="N37" s="157">
        <v>0.1</v>
      </c>
      <c r="O37" s="157">
        <v>0.1</v>
      </c>
      <c r="P37" s="157">
        <v>0.1</v>
      </c>
      <c r="Q37" s="157">
        <v>0.1</v>
      </c>
      <c r="R37" s="157">
        <v>0.1</v>
      </c>
      <c r="S37" s="157">
        <v>0.1</v>
      </c>
      <c r="T37" s="157">
        <v>0.1</v>
      </c>
      <c r="U37" s="157">
        <v>0.1</v>
      </c>
      <c r="V37" s="157">
        <v>0.25</v>
      </c>
      <c r="W37" s="132"/>
      <c r="X37" s="174">
        <f aca="true" t="shared" si="6" ref="X37:X54">K37+SUM(N37:V37)</f>
        <v>1.2999999999999998</v>
      </c>
    </row>
    <row r="38" spans="2:24" ht="12.75">
      <c r="B38" s="159" t="s">
        <v>171</v>
      </c>
      <c r="C38" s="153"/>
      <c r="D38" s="154">
        <v>0.379</v>
      </c>
      <c r="E38" s="154"/>
      <c r="F38" s="127"/>
      <c r="G38" s="155"/>
      <c r="H38" s="156"/>
      <c r="I38" s="157">
        <v>0.062</v>
      </c>
      <c r="J38" s="208">
        <v>0.06</v>
      </c>
      <c r="K38" s="177">
        <f t="shared" si="4"/>
        <v>0.122</v>
      </c>
      <c r="L38" s="158">
        <v>0.122</v>
      </c>
      <c r="M38" s="246">
        <f t="shared" si="5"/>
        <v>0</v>
      </c>
      <c r="N38" s="157">
        <v>0.06</v>
      </c>
      <c r="O38" s="157">
        <v>0.06</v>
      </c>
      <c r="P38" s="157">
        <v>0.06</v>
      </c>
      <c r="Q38" s="157">
        <v>0.06</v>
      </c>
      <c r="R38" s="157"/>
      <c r="S38" s="131"/>
      <c r="T38" s="131"/>
      <c r="U38" s="131"/>
      <c r="V38" s="131">
        <v>0.017</v>
      </c>
      <c r="W38" s="132"/>
      <c r="X38" s="174">
        <f t="shared" si="6"/>
        <v>0.379</v>
      </c>
    </row>
    <row r="39" spans="2:24" ht="12.75">
      <c r="B39" s="159" t="s">
        <v>172</v>
      </c>
      <c r="C39" s="153"/>
      <c r="D39" s="154">
        <v>0</v>
      </c>
      <c r="E39" s="154"/>
      <c r="F39" s="127"/>
      <c r="G39" s="155"/>
      <c r="H39" s="156"/>
      <c r="I39" s="157"/>
      <c r="J39" s="208"/>
      <c r="K39" s="177">
        <f t="shared" si="4"/>
        <v>0</v>
      </c>
      <c r="L39" s="158">
        <v>0</v>
      </c>
      <c r="M39" s="246">
        <f t="shared" si="5"/>
        <v>0</v>
      </c>
      <c r="N39" s="157"/>
      <c r="O39" s="157"/>
      <c r="P39" s="157"/>
      <c r="Q39" s="158"/>
      <c r="R39" s="131"/>
      <c r="S39" s="131"/>
      <c r="T39" s="131"/>
      <c r="U39" s="131"/>
      <c r="V39" s="131"/>
      <c r="W39" s="132"/>
      <c r="X39" s="174">
        <f t="shared" si="6"/>
        <v>0</v>
      </c>
    </row>
    <row r="40" spans="2:24" ht="12.75">
      <c r="B40" s="159" t="s">
        <v>173</v>
      </c>
      <c r="C40" s="153"/>
      <c r="D40" s="154">
        <v>0</v>
      </c>
      <c r="E40" s="154"/>
      <c r="F40" s="127"/>
      <c r="G40" s="155"/>
      <c r="H40" s="156"/>
      <c r="I40" s="157"/>
      <c r="J40" s="208"/>
      <c r="K40" s="177">
        <f t="shared" si="4"/>
        <v>0</v>
      </c>
      <c r="L40" s="158">
        <v>0</v>
      </c>
      <c r="M40" s="246">
        <f t="shared" si="5"/>
        <v>0</v>
      </c>
      <c r="N40" s="157"/>
      <c r="O40" s="157"/>
      <c r="P40" s="157"/>
      <c r="Q40" s="158"/>
      <c r="R40" s="131"/>
      <c r="S40" s="131"/>
      <c r="T40" s="131"/>
      <c r="U40" s="131"/>
      <c r="V40" s="131"/>
      <c r="W40" s="132"/>
      <c r="X40" s="174">
        <f t="shared" si="6"/>
        <v>0</v>
      </c>
    </row>
    <row r="41" spans="2:24" ht="12.75">
      <c r="B41" s="159" t="s">
        <v>174</v>
      </c>
      <c r="C41" s="153"/>
      <c r="D41" s="154">
        <v>0.45</v>
      </c>
      <c r="E41" s="154"/>
      <c r="F41" s="127"/>
      <c r="G41" s="155"/>
      <c r="H41" s="156"/>
      <c r="I41" s="157">
        <v>0.042</v>
      </c>
      <c r="J41" s="208"/>
      <c r="K41" s="177">
        <f t="shared" si="4"/>
        <v>0.042</v>
      </c>
      <c r="L41" s="158">
        <v>0.078</v>
      </c>
      <c r="M41" s="246">
        <f t="shared" si="5"/>
        <v>-0.036</v>
      </c>
      <c r="N41" s="157">
        <v>0.002</v>
      </c>
      <c r="O41" s="157">
        <v>0.03</v>
      </c>
      <c r="P41" s="157">
        <v>0.04</v>
      </c>
      <c r="Q41" s="157">
        <v>0.04</v>
      </c>
      <c r="R41" s="131">
        <v>0.04</v>
      </c>
      <c r="S41" s="131">
        <v>0.06</v>
      </c>
      <c r="T41" s="131">
        <v>0.06</v>
      </c>
      <c r="U41" s="131">
        <v>0.06</v>
      </c>
      <c r="V41" s="131">
        <v>0.076</v>
      </c>
      <c r="W41" s="132"/>
      <c r="X41" s="174">
        <f t="shared" si="6"/>
        <v>0.45</v>
      </c>
    </row>
    <row r="42" spans="2:24" ht="12.75">
      <c r="B42" s="159" t="s">
        <v>175</v>
      </c>
      <c r="C42" s="153"/>
      <c r="D42" s="154">
        <v>0.2</v>
      </c>
      <c r="E42" s="154"/>
      <c r="F42" s="127"/>
      <c r="G42" s="155"/>
      <c r="H42" s="156"/>
      <c r="I42" s="157">
        <v>0.05</v>
      </c>
      <c r="J42" s="208">
        <v>0.01</v>
      </c>
      <c r="K42" s="177">
        <f t="shared" si="4"/>
        <v>0.060000000000000005</v>
      </c>
      <c r="L42" s="158">
        <v>0.061</v>
      </c>
      <c r="M42" s="246">
        <f t="shared" si="5"/>
        <v>-0.000999999999999994</v>
      </c>
      <c r="N42" s="157">
        <v>0.01</v>
      </c>
      <c r="O42" s="157">
        <v>0.01</v>
      </c>
      <c r="P42" s="157">
        <v>0.01</v>
      </c>
      <c r="Q42" s="157">
        <v>0.01</v>
      </c>
      <c r="R42" s="157">
        <v>0.02</v>
      </c>
      <c r="S42" s="157">
        <v>0.02</v>
      </c>
      <c r="T42" s="157">
        <v>0.02</v>
      </c>
      <c r="U42" s="157">
        <v>0.02</v>
      </c>
      <c r="V42" s="157">
        <v>0.02</v>
      </c>
      <c r="W42" s="132"/>
      <c r="X42" s="174">
        <f t="shared" si="6"/>
        <v>0.2</v>
      </c>
    </row>
    <row r="43" spans="2:24" ht="12.75">
      <c r="B43" s="159" t="s">
        <v>176</v>
      </c>
      <c r="C43" s="153"/>
      <c r="D43" s="154">
        <v>0.2</v>
      </c>
      <c r="E43" s="154"/>
      <c r="F43" s="127"/>
      <c r="G43" s="155"/>
      <c r="H43" s="156"/>
      <c r="I43" s="157"/>
      <c r="J43" s="208">
        <v>0.01</v>
      </c>
      <c r="K43" s="177">
        <f t="shared" si="4"/>
        <v>0.01</v>
      </c>
      <c r="L43" s="158">
        <v>0.009</v>
      </c>
      <c r="M43" s="246">
        <f t="shared" si="5"/>
        <v>0.0010000000000000009</v>
      </c>
      <c r="N43" s="157"/>
      <c r="O43" s="157"/>
      <c r="P43" s="157"/>
      <c r="Q43" s="158"/>
      <c r="R43" s="131">
        <v>0.02</v>
      </c>
      <c r="S43" s="131">
        <v>0.04</v>
      </c>
      <c r="T43" s="131">
        <v>0.04</v>
      </c>
      <c r="U43" s="131">
        <v>0.04</v>
      </c>
      <c r="V43" s="131">
        <v>0.05</v>
      </c>
      <c r="W43" s="132"/>
      <c r="X43" s="174">
        <f t="shared" si="6"/>
        <v>0.2</v>
      </c>
    </row>
    <row r="44" spans="2:24" ht="12.75">
      <c r="B44" s="159" t="s">
        <v>177</v>
      </c>
      <c r="C44" s="153"/>
      <c r="D44" s="154">
        <v>0.95</v>
      </c>
      <c r="E44" s="154"/>
      <c r="F44" s="127"/>
      <c r="G44" s="155"/>
      <c r="H44" s="156"/>
      <c r="I44" s="157">
        <v>0.002</v>
      </c>
      <c r="J44" s="208"/>
      <c r="K44" s="177">
        <f t="shared" si="4"/>
        <v>0.002</v>
      </c>
      <c r="L44" s="158">
        <v>0.017</v>
      </c>
      <c r="M44" s="246">
        <f t="shared" si="5"/>
        <v>-0.015000000000000001</v>
      </c>
      <c r="N44" s="157">
        <v>0.028</v>
      </c>
      <c r="O44" s="157">
        <v>0.03</v>
      </c>
      <c r="P44" s="157">
        <v>0.05</v>
      </c>
      <c r="Q44" s="157">
        <v>0.07</v>
      </c>
      <c r="R44" s="131">
        <v>0.1</v>
      </c>
      <c r="S44" s="131">
        <v>0.1</v>
      </c>
      <c r="T44" s="131">
        <v>0.12</v>
      </c>
      <c r="U44" s="131">
        <v>0.2</v>
      </c>
      <c r="V44" s="131">
        <v>0.25</v>
      </c>
      <c r="W44" s="132"/>
      <c r="X44" s="174">
        <f t="shared" si="6"/>
        <v>0.95</v>
      </c>
    </row>
    <row r="45" spans="2:24" ht="12.75">
      <c r="B45" s="159" t="s">
        <v>178</v>
      </c>
      <c r="C45" s="153"/>
      <c r="D45" s="154">
        <v>0</v>
      </c>
      <c r="E45" s="154"/>
      <c r="F45" s="127"/>
      <c r="G45" s="155"/>
      <c r="H45" s="156"/>
      <c r="I45" s="157"/>
      <c r="J45" s="208"/>
      <c r="K45" s="177">
        <f t="shared" si="4"/>
        <v>0</v>
      </c>
      <c r="L45" s="158">
        <v>0</v>
      </c>
      <c r="M45" s="246">
        <f t="shared" si="5"/>
        <v>0</v>
      </c>
      <c r="N45" s="157"/>
      <c r="O45" s="157"/>
      <c r="P45" s="157"/>
      <c r="Q45" s="158"/>
      <c r="R45" s="131"/>
      <c r="S45" s="131"/>
      <c r="T45" s="131"/>
      <c r="U45" s="131"/>
      <c r="V45" s="131"/>
      <c r="W45" s="132"/>
      <c r="X45" s="174">
        <f t="shared" si="6"/>
        <v>0</v>
      </c>
    </row>
    <row r="46" spans="2:24" ht="12.75">
      <c r="B46" s="159" t="s">
        <v>179</v>
      </c>
      <c r="C46" s="153"/>
      <c r="D46" s="154">
        <v>0.4</v>
      </c>
      <c r="E46" s="154"/>
      <c r="F46" s="127"/>
      <c r="G46" s="155"/>
      <c r="H46" s="156"/>
      <c r="I46" s="157"/>
      <c r="J46" s="208"/>
      <c r="K46" s="177">
        <f t="shared" si="4"/>
        <v>0</v>
      </c>
      <c r="L46" s="158">
        <v>0</v>
      </c>
      <c r="M46" s="246">
        <f t="shared" si="5"/>
        <v>0</v>
      </c>
      <c r="N46" s="157"/>
      <c r="O46" s="157"/>
      <c r="P46" s="157"/>
      <c r="Q46" s="158"/>
      <c r="R46" s="131"/>
      <c r="S46" s="131">
        <v>0.03</v>
      </c>
      <c r="T46" s="131">
        <v>0.07</v>
      </c>
      <c r="U46" s="131">
        <v>0.1</v>
      </c>
      <c r="V46" s="131">
        <v>0.2</v>
      </c>
      <c r="W46" s="132"/>
      <c r="X46" s="174">
        <f t="shared" si="6"/>
        <v>0.4</v>
      </c>
    </row>
    <row r="47" spans="2:24" ht="12.75">
      <c r="B47" s="159" t="s">
        <v>180</v>
      </c>
      <c r="C47" s="153"/>
      <c r="D47" s="154">
        <v>1.4</v>
      </c>
      <c r="E47" s="154"/>
      <c r="F47" s="127"/>
      <c r="G47" s="155"/>
      <c r="H47" s="156"/>
      <c r="I47" s="157">
        <v>0.077</v>
      </c>
      <c r="J47" s="208">
        <v>0.15</v>
      </c>
      <c r="K47" s="177">
        <f t="shared" si="4"/>
        <v>0.22699999999999998</v>
      </c>
      <c r="L47" s="158">
        <v>0.148</v>
      </c>
      <c r="M47" s="246">
        <f t="shared" si="5"/>
        <v>0.07899999999999999</v>
      </c>
      <c r="N47" s="157">
        <v>0.15</v>
      </c>
      <c r="O47" s="157">
        <v>0.2</v>
      </c>
      <c r="P47" s="157">
        <v>0.2</v>
      </c>
      <c r="Q47" s="157">
        <v>0.15</v>
      </c>
      <c r="R47" s="157">
        <v>0.15</v>
      </c>
      <c r="S47" s="157">
        <v>0.15</v>
      </c>
      <c r="T47" s="157">
        <v>0.15</v>
      </c>
      <c r="U47" s="157"/>
      <c r="V47" s="157">
        <v>0.023</v>
      </c>
      <c r="W47" s="132"/>
      <c r="X47" s="174">
        <f t="shared" si="6"/>
        <v>1.4</v>
      </c>
    </row>
    <row r="48" spans="2:24" ht="12.75">
      <c r="B48" s="159" t="s">
        <v>181</v>
      </c>
      <c r="C48" s="153"/>
      <c r="D48" s="154">
        <v>0.052</v>
      </c>
      <c r="E48" s="154"/>
      <c r="F48" s="127"/>
      <c r="G48" s="155"/>
      <c r="H48" s="156"/>
      <c r="I48" s="157">
        <v>0.003</v>
      </c>
      <c r="J48" s="208"/>
      <c r="K48" s="177">
        <f t="shared" si="4"/>
        <v>0.003</v>
      </c>
      <c r="L48" s="158">
        <v>0.003</v>
      </c>
      <c r="M48" s="246">
        <f t="shared" si="5"/>
        <v>0</v>
      </c>
      <c r="N48" s="157"/>
      <c r="O48" s="157">
        <v>0.049</v>
      </c>
      <c r="P48" s="157"/>
      <c r="Q48" s="158"/>
      <c r="R48" s="131"/>
      <c r="S48" s="131"/>
      <c r="T48" s="131"/>
      <c r="U48" s="131"/>
      <c r="V48" s="157"/>
      <c r="W48" s="132"/>
      <c r="X48" s="174">
        <f t="shared" si="6"/>
        <v>0.052000000000000005</v>
      </c>
    </row>
    <row r="49" spans="2:24" ht="12.75">
      <c r="B49" s="159" t="s">
        <v>182</v>
      </c>
      <c r="C49" s="153"/>
      <c r="D49" s="154">
        <v>0.791</v>
      </c>
      <c r="E49" s="154"/>
      <c r="F49" s="127"/>
      <c r="G49" s="155"/>
      <c r="H49" s="156"/>
      <c r="I49" s="157"/>
      <c r="J49" s="208">
        <v>0.011</v>
      </c>
      <c r="K49" s="177">
        <f t="shared" si="4"/>
        <v>0.011</v>
      </c>
      <c r="L49" s="158">
        <v>0</v>
      </c>
      <c r="M49" s="246">
        <f t="shared" si="5"/>
        <v>0.011</v>
      </c>
      <c r="N49" s="157">
        <v>0.02</v>
      </c>
      <c r="O49" s="157">
        <v>0.05</v>
      </c>
      <c r="P49" s="157">
        <v>0.1</v>
      </c>
      <c r="Q49" s="157">
        <v>0.1</v>
      </c>
      <c r="R49" s="131">
        <v>0.1</v>
      </c>
      <c r="S49" s="131">
        <v>0.1</v>
      </c>
      <c r="T49" s="131">
        <v>0.1</v>
      </c>
      <c r="U49" s="131">
        <v>0.1</v>
      </c>
      <c r="V49" s="131">
        <v>0.11</v>
      </c>
      <c r="W49" s="132"/>
      <c r="X49" s="174">
        <f t="shared" si="6"/>
        <v>0.7909999999999999</v>
      </c>
    </row>
    <row r="50" spans="2:24" ht="12.75">
      <c r="B50" s="159" t="s">
        <v>183</v>
      </c>
      <c r="C50" s="153"/>
      <c r="D50" s="154">
        <v>0.25</v>
      </c>
      <c r="E50" s="154"/>
      <c r="F50" s="127"/>
      <c r="G50" s="155"/>
      <c r="H50" s="156"/>
      <c r="I50" s="157"/>
      <c r="J50" s="208"/>
      <c r="K50" s="177">
        <f t="shared" si="4"/>
        <v>0</v>
      </c>
      <c r="L50" s="158">
        <v>0</v>
      </c>
      <c r="M50" s="246">
        <f t="shared" si="5"/>
        <v>0</v>
      </c>
      <c r="N50" s="157"/>
      <c r="O50" s="157"/>
      <c r="P50" s="157"/>
      <c r="Q50" s="158"/>
      <c r="R50" s="131">
        <v>0.02</v>
      </c>
      <c r="S50" s="131">
        <v>0.03</v>
      </c>
      <c r="T50" s="131">
        <v>0.05</v>
      </c>
      <c r="U50" s="131">
        <v>0.05</v>
      </c>
      <c r="V50" s="131">
        <v>0.1</v>
      </c>
      <c r="W50" s="132"/>
      <c r="X50" s="174">
        <f t="shared" si="6"/>
        <v>0.25</v>
      </c>
    </row>
    <row r="51" spans="2:24" ht="12.75">
      <c r="B51" s="160" t="s">
        <v>184</v>
      </c>
      <c r="C51" s="153"/>
      <c r="D51" s="154">
        <v>0.3</v>
      </c>
      <c r="E51" s="154"/>
      <c r="F51" s="127"/>
      <c r="G51" s="155"/>
      <c r="H51" s="156"/>
      <c r="I51" s="157"/>
      <c r="J51" s="208"/>
      <c r="K51" s="177">
        <f t="shared" si="4"/>
        <v>0</v>
      </c>
      <c r="L51" s="158">
        <v>0</v>
      </c>
      <c r="M51" s="246">
        <f t="shared" si="5"/>
        <v>0</v>
      </c>
      <c r="N51" s="157"/>
      <c r="O51" s="157"/>
      <c r="P51" s="157"/>
      <c r="Q51" s="157"/>
      <c r="R51" s="131">
        <v>0.05</v>
      </c>
      <c r="S51" s="131">
        <v>0.05</v>
      </c>
      <c r="T51" s="131">
        <v>0.05</v>
      </c>
      <c r="U51" s="131">
        <v>0.05</v>
      </c>
      <c r="V51" s="131">
        <v>0.1</v>
      </c>
      <c r="W51" s="132"/>
      <c r="X51" s="174">
        <f t="shared" si="6"/>
        <v>0.30000000000000004</v>
      </c>
    </row>
    <row r="52" spans="2:24" ht="12.75">
      <c r="B52" s="161" t="s">
        <v>185</v>
      </c>
      <c r="C52" s="153"/>
      <c r="D52" s="154">
        <v>0.598</v>
      </c>
      <c r="E52" s="154"/>
      <c r="F52" s="127"/>
      <c r="G52" s="155"/>
      <c r="H52" s="156"/>
      <c r="I52" s="157"/>
      <c r="J52" s="208"/>
      <c r="K52" s="177">
        <f t="shared" si="4"/>
        <v>0</v>
      </c>
      <c r="L52" s="158">
        <v>0</v>
      </c>
      <c r="M52" s="246">
        <f t="shared" si="5"/>
        <v>0</v>
      </c>
      <c r="N52" s="157"/>
      <c r="O52" s="157"/>
      <c r="P52" s="157">
        <v>0.048</v>
      </c>
      <c r="Q52" s="157">
        <v>0.08</v>
      </c>
      <c r="R52" s="157">
        <v>0.08</v>
      </c>
      <c r="S52" s="89">
        <v>0.09</v>
      </c>
      <c r="T52" s="131">
        <v>0.1</v>
      </c>
      <c r="U52" s="131">
        <v>0.1</v>
      </c>
      <c r="V52" s="131">
        <v>0.1</v>
      </c>
      <c r="W52" s="132"/>
      <c r="X52" s="174">
        <f t="shared" si="6"/>
        <v>0.598</v>
      </c>
    </row>
    <row r="53" spans="2:24" ht="12.75">
      <c r="B53" s="160" t="s">
        <v>186</v>
      </c>
      <c r="C53" s="153"/>
      <c r="D53" s="154">
        <v>0.03</v>
      </c>
      <c r="E53" s="154"/>
      <c r="F53" s="127"/>
      <c r="G53" s="155"/>
      <c r="H53" s="156"/>
      <c r="I53" s="157"/>
      <c r="J53" s="208"/>
      <c r="K53" s="177">
        <f t="shared" si="4"/>
        <v>0</v>
      </c>
      <c r="L53" s="158">
        <v>0</v>
      </c>
      <c r="M53" s="246">
        <f t="shared" si="5"/>
        <v>0</v>
      </c>
      <c r="N53" s="157"/>
      <c r="O53" s="157"/>
      <c r="P53" s="157"/>
      <c r="Q53" s="158"/>
      <c r="R53" s="131"/>
      <c r="S53" s="131"/>
      <c r="T53" s="131"/>
      <c r="U53" s="131"/>
      <c r="V53" s="131">
        <v>0.03</v>
      </c>
      <c r="W53" s="132"/>
      <c r="X53" s="174">
        <f t="shared" si="6"/>
        <v>0.03</v>
      </c>
    </row>
    <row r="54" spans="2:24" ht="12.75">
      <c r="B54" s="160" t="s">
        <v>187</v>
      </c>
      <c r="C54" s="153"/>
      <c r="D54" s="154">
        <v>0.1</v>
      </c>
      <c r="E54" s="154"/>
      <c r="F54" s="127"/>
      <c r="G54" s="155"/>
      <c r="H54" s="156"/>
      <c r="I54" s="157"/>
      <c r="J54" s="208"/>
      <c r="K54" s="177">
        <f t="shared" si="4"/>
        <v>0</v>
      </c>
      <c r="L54" s="158">
        <v>0</v>
      </c>
      <c r="M54" s="246">
        <f t="shared" si="5"/>
        <v>0</v>
      </c>
      <c r="N54" s="157"/>
      <c r="O54" s="157"/>
      <c r="P54" s="157"/>
      <c r="Q54" s="158"/>
      <c r="R54" s="131"/>
      <c r="S54" s="131"/>
      <c r="T54" s="131"/>
      <c r="U54" s="131"/>
      <c r="V54" s="131">
        <v>0.1</v>
      </c>
      <c r="W54" s="132"/>
      <c r="X54" s="174">
        <f t="shared" si="6"/>
        <v>0.1</v>
      </c>
    </row>
    <row r="55" spans="2:24" ht="13.5" thickBot="1">
      <c r="B55" s="159"/>
      <c r="C55" s="211"/>
      <c r="D55" s="212"/>
      <c r="E55" s="212"/>
      <c r="F55" s="213"/>
      <c r="G55" s="214"/>
      <c r="H55" s="215"/>
      <c r="I55" s="216"/>
      <c r="J55" s="228"/>
      <c r="K55" s="251"/>
      <c r="L55" s="217"/>
      <c r="M55" s="252"/>
      <c r="N55" s="216"/>
      <c r="O55" s="216"/>
      <c r="P55" s="216"/>
      <c r="Q55" s="217"/>
      <c r="R55" s="218"/>
      <c r="S55" s="218"/>
      <c r="T55" s="218"/>
      <c r="U55" s="218"/>
      <c r="V55" s="218"/>
      <c r="X55" s="133"/>
    </row>
    <row r="56" spans="2:24" ht="12.75">
      <c r="B56" s="159"/>
      <c r="C56" s="163"/>
      <c r="D56" s="164">
        <f>SUM(D37:D54)</f>
        <v>7.3999999999999995</v>
      </c>
      <c r="E56" s="165"/>
      <c r="F56" s="118"/>
      <c r="G56" s="166"/>
      <c r="H56" s="167">
        <f aca="true" t="shared" si="7" ref="H56:V56">SUM(H37:H54)</f>
        <v>0</v>
      </c>
      <c r="I56" s="168">
        <f t="shared" si="7"/>
        <v>0.386</v>
      </c>
      <c r="J56" s="229">
        <f>SUM(J37:J54)</f>
        <v>0.341</v>
      </c>
      <c r="K56" s="253">
        <f t="shared" si="7"/>
        <v>0.727</v>
      </c>
      <c r="L56" s="254">
        <f t="shared" si="7"/>
        <v>0.653</v>
      </c>
      <c r="M56" s="255">
        <f t="shared" si="7"/>
        <v>0.074</v>
      </c>
      <c r="N56" s="168">
        <f t="shared" si="7"/>
        <v>0.37</v>
      </c>
      <c r="O56" s="168">
        <f t="shared" si="7"/>
        <v>0.529</v>
      </c>
      <c r="P56" s="168">
        <f t="shared" si="7"/>
        <v>0.6080000000000001</v>
      </c>
      <c r="Q56" s="168">
        <f t="shared" si="7"/>
        <v>0.61</v>
      </c>
      <c r="R56" s="151">
        <f t="shared" si="7"/>
        <v>0.68</v>
      </c>
      <c r="S56" s="151">
        <f t="shared" si="7"/>
        <v>0.77</v>
      </c>
      <c r="T56" s="151">
        <f t="shared" si="7"/>
        <v>0.86</v>
      </c>
      <c r="U56" s="151">
        <f t="shared" si="7"/>
        <v>0.8200000000000001</v>
      </c>
      <c r="V56" s="151">
        <f t="shared" si="7"/>
        <v>1.4260000000000004</v>
      </c>
      <c r="W56" s="122"/>
      <c r="X56" s="259">
        <f>SUM(X37:X54)</f>
        <v>7.3999999999999995</v>
      </c>
    </row>
    <row r="57" spans="2:24" ht="12.75">
      <c r="B57" s="159"/>
      <c r="C57" s="153"/>
      <c r="D57" s="154"/>
      <c r="E57" s="154"/>
      <c r="F57" s="127"/>
      <c r="G57" s="155"/>
      <c r="H57" s="156"/>
      <c r="I57" s="157"/>
      <c r="J57" s="208"/>
      <c r="K57" s="156"/>
      <c r="L57" s="157"/>
      <c r="M57" s="241"/>
      <c r="N57" s="157"/>
      <c r="O57" s="157"/>
      <c r="P57" s="157"/>
      <c r="Q57" s="157"/>
      <c r="R57" s="131"/>
      <c r="S57" s="131"/>
      <c r="T57" s="131"/>
      <c r="U57" s="131"/>
      <c r="V57" s="131"/>
      <c r="W57" s="132"/>
      <c r="X57" s="174"/>
    </row>
    <row r="58" spans="2:24" ht="12.75">
      <c r="B58" s="169" t="s">
        <v>96</v>
      </c>
      <c r="C58" s="170"/>
      <c r="D58" s="171">
        <f>D34+D56</f>
        <v>18.148</v>
      </c>
      <c r="E58" s="171"/>
      <c r="F58" s="127"/>
      <c r="G58" s="172"/>
      <c r="H58" s="173">
        <f aca="true" t="shared" si="8" ref="H58:V58">H34+H56</f>
        <v>0.172</v>
      </c>
      <c r="I58" s="158">
        <f t="shared" si="8"/>
        <v>0.5660000000000001</v>
      </c>
      <c r="J58" s="230">
        <f>J34+J56</f>
        <v>0.532</v>
      </c>
      <c r="K58" s="173">
        <f t="shared" si="8"/>
        <v>1.27</v>
      </c>
      <c r="L58" s="158">
        <f t="shared" si="8"/>
        <v>0.92</v>
      </c>
      <c r="M58" s="242">
        <f t="shared" si="8"/>
        <v>0.35</v>
      </c>
      <c r="N58" s="158">
        <f t="shared" si="8"/>
        <v>0.635</v>
      </c>
      <c r="O58" s="158">
        <f t="shared" si="8"/>
        <v>0.917</v>
      </c>
      <c r="P58" s="158">
        <f t="shared" si="8"/>
        <v>1.6929999999999998</v>
      </c>
      <c r="Q58" s="158">
        <f t="shared" si="8"/>
        <v>1.175</v>
      </c>
      <c r="R58" s="135">
        <f t="shared" si="8"/>
        <v>1.639</v>
      </c>
      <c r="S58" s="135">
        <f t="shared" si="8"/>
        <v>1.5350000000000001</v>
      </c>
      <c r="T58" s="135">
        <f t="shared" si="8"/>
        <v>1.8850000000000002</v>
      </c>
      <c r="U58" s="135">
        <f t="shared" si="8"/>
        <v>2.1500000000000004</v>
      </c>
      <c r="V58" s="135">
        <f t="shared" si="8"/>
        <v>5.2490000000000006</v>
      </c>
      <c r="W58" s="132"/>
      <c r="X58" s="174">
        <f>X34+X56</f>
        <v>18.148</v>
      </c>
    </row>
    <row r="59" spans="2:24" ht="12.75">
      <c r="B59" s="159"/>
      <c r="C59" s="153"/>
      <c r="D59" s="154"/>
      <c r="E59" s="154"/>
      <c r="F59" s="127"/>
      <c r="G59" s="155"/>
      <c r="H59" s="156"/>
      <c r="I59" s="157"/>
      <c r="J59" s="208"/>
      <c r="K59" s="156"/>
      <c r="L59" s="157"/>
      <c r="M59" s="241"/>
      <c r="N59" s="157"/>
      <c r="O59" s="157"/>
      <c r="P59" s="157"/>
      <c r="Q59" s="157"/>
      <c r="R59" s="131"/>
      <c r="S59" s="131"/>
      <c r="T59" s="131"/>
      <c r="U59" s="131"/>
      <c r="V59" s="131"/>
      <c r="W59" s="132"/>
      <c r="X59" s="174"/>
    </row>
    <row r="60" spans="2:24" ht="12.75">
      <c r="B60" s="152" t="s">
        <v>97</v>
      </c>
      <c r="C60" s="153"/>
      <c r="D60" s="154"/>
      <c r="E60" s="154"/>
      <c r="F60" s="127"/>
      <c r="G60" s="155"/>
      <c r="H60" s="156"/>
      <c r="I60" s="157"/>
      <c r="J60" s="208"/>
      <c r="K60" s="156"/>
      <c r="L60" s="157"/>
      <c r="M60" s="241"/>
      <c r="N60" s="157"/>
      <c r="O60" s="157"/>
      <c r="P60" s="157"/>
      <c r="Q60" s="157"/>
      <c r="R60" s="131"/>
      <c r="S60" s="131"/>
      <c r="T60" s="131"/>
      <c r="U60" s="131"/>
      <c r="V60" s="131"/>
      <c r="W60" s="132"/>
      <c r="X60" s="174"/>
    </row>
    <row r="61" spans="2:24" ht="12.75">
      <c r="B61" s="152" t="s">
        <v>188</v>
      </c>
      <c r="C61" s="153"/>
      <c r="D61" s="154"/>
      <c r="E61" s="154"/>
      <c r="F61" s="127"/>
      <c r="G61" s="155"/>
      <c r="H61" s="156"/>
      <c r="I61" s="157"/>
      <c r="J61" s="208"/>
      <c r="K61" s="156"/>
      <c r="L61" s="157"/>
      <c r="M61" s="241"/>
      <c r="N61" s="157"/>
      <c r="O61" s="157"/>
      <c r="P61" s="157"/>
      <c r="Q61" s="157"/>
      <c r="R61" s="131"/>
      <c r="S61" s="131"/>
      <c r="T61" s="131"/>
      <c r="U61" s="131"/>
      <c r="V61" s="131"/>
      <c r="W61" s="132"/>
      <c r="X61" s="174"/>
    </row>
    <row r="62" spans="2:24" ht="12.75">
      <c r="B62" s="159" t="s">
        <v>98</v>
      </c>
      <c r="C62" s="153"/>
      <c r="D62" s="154">
        <v>3.157</v>
      </c>
      <c r="E62" s="154"/>
      <c r="F62" s="127"/>
      <c r="G62" s="155"/>
      <c r="H62" s="156"/>
      <c r="I62" s="157">
        <v>0.181</v>
      </c>
      <c r="J62" s="208">
        <v>0.25</v>
      </c>
      <c r="K62" s="177">
        <f aca="true" t="shared" si="9" ref="K62:K75">SUM(H62:J62)</f>
        <v>0.431</v>
      </c>
      <c r="L62" s="158">
        <v>0.353</v>
      </c>
      <c r="M62" s="246">
        <f aca="true" t="shared" si="10" ref="M62:M75">K62-L62</f>
        <v>0.07800000000000001</v>
      </c>
      <c r="N62" s="157">
        <v>0.25</v>
      </c>
      <c r="O62" s="157">
        <v>0.25</v>
      </c>
      <c r="P62" s="157">
        <v>0.25</v>
      </c>
      <c r="Q62" s="157">
        <v>0.25</v>
      </c>
      <c r="R62" s="157">
        <v>0.25</v>
      </c>
      <c r="S62" s="157">
        <v>0.25</v>
      </c>
      <c r="T62" s="157">
        <v>0.3</v>
      </c>
      <c r="U62" s="157">
        <v>0.3</v>
      </c>
      <c r="V62" s="157">
        <v>0.626</v>
      </c>
      <c r="W62" s="132"/>
      <c r="X62" s="174">
        <f aca="true" t="shared" si="11" ref="X62:X75">K62+SUM(N62:V62)</f>
        <v>3.157</v>
      </c>
    </row>
    <row r="63" spans="2:24" ht="12.75">
      <c r="B63" s="159" t="s">
        <v>99</v>
      </c>
      <c r="C63" s="153"/>
      <c r="D63" s="154">
        <v>0</v>
      </c>
      <c r="E63" s="154"/>
      <c r="F63" s="127"/>
      <c r="G63" s="155"/>
      <c r="H63" s="156"/>
      <c r="I63" s="157"/>
      <c r="J63" s="208"/>
      <c r="K63" s="177">
        <f t="shared" si="9"/>
        <v>0</v>
      </c>
      <c r="L63" s="158">
        <v>0.045</v>
      </c>
      <c r="M63" s="246">
        <f t="shared" si="10"/>
        <v>-0.045</v>
      </c>
      <c r="N63" s="157"/>
      <c r="O63" s="157"/>
      <c r="P63" s="157"/>
      <c r="Q63" s="157"/>
      <c r="R63" s="131"/>
      <c r="S63" s="131"/>
      <c r="T63" s="131"/>
      <c r="U63" s="131"/>
      <c r="V63" s="131"/>
      <c r="W63" s="132"/>
      <c r="X63" s="174">
        <f t="shared" si="11"/>
        <v>0</v>
      </c>
    </row>
    <row r="64" spans="2:24" ht="12.75">
      <c r="B64" s="159" t="s">
        <v>100</v>
      </c>
      <c r="C64" s="153"/>
      <c r="D64" s="154">
        <v>1.253</v>
      </c>
      <c r="E64" s="154"/>
      <c r="F64" s="127"/>
      <c r="G64" s="155"/>
      <c r="H64" s="156"/>
      <c r="I64" s="157">
        <v>0.2</v>
      </c>
      <c r="J64" s="208">
        <v>0.1</v>
      </c>
      <c r="K64" s="177">
        <f t="shared" si="9"/>
        <v>0.30000000000000004</v>
      </c>
      <c r="L64" s="158">
        <v>0.3</v>
      </c>
      <c r="M64" s="246">
        <f t="shared" si="10"/>
        <v>0</v>
      </c>
      <c r="N64" s="157">
        <v>0.1</v>
      </c>
      <c r="O64" s="157">
        <v>0.1</v>
      </c>
      <c r="P64" s="157">
        <v>0.1</v>
      </c>
      <c r="Q64" s="157">
        <v>0.1</v>
      </c>
      <c r="R64" s="157">
        <v>0.1</v>
      </c>
      <c r="S64" s="157">
        <v>0.1</v>
      </c>
      <c r="T64" s="157">
        <v>0.1</v>
      </c>
      <c r="U64" s="157">
        <v>0.1</v>
      </c>
      <c r="V64" s="157">
        <v>0.153</v>
      </c>
      <c r="W64" s="132"/>
      <c r="X64" s="174">
        <f t="shared" si="11"/>
        <v>1.2530000000000001</v>
      </c>
    </row>
    <row r="65" spans="2:24" ht="12.75">
      <c r="B65" s="159" t="s">
        <v>189</v>
      </c>
      <c r="C65" s="153"/>
      <c r="D65" s="154">
        <v>2.091</v>
      </c>
      <c r="E65" s="154"/>
      <c r="F65" s="127"/>
      <c r="G65" s="155"/>
      <c r="H65" s="156"/>
      <c r="I65" s="157">
        <v>0.491</v>
      </c>
      <c r="J65" s="208">
        <v>0.2</v>
      </c>
      <c r="K65" s="177">
        <f t="shared" si="9"/>
        <v>0.6910000000000001</v>
      </c>
      <c r="L65" s="158">
        <v>0.691</v>
      </c>
      <c r="M65" s="246">
        <f t="shared" si="10"/>
        <v>0</v>
      </c>
      <c r="N65" s="157">
        <v>0.2</v>
      </c>
      <c r="O65" s="157">
        <v>0.2</v>
      </c>
      <c r="P65" s="157">
        <v>0.2</v>
      </c>
      <c r="Q65" s="157">
        <v>0.2</v>
      </c>
      <c r="R65" s="157">
        <v>0.2</v>
      </c>
      <c r="S65" s="157">
        <v>0.2</v>
      </c>
      <c r="T65" s="157">
        <v>0.2</v>
      </c>
      <c r="U65" s="157"/>
      <c r="V65" s="157"/>
      <c r="W65" s="132"/>
      <c r="X65" s="174">
        <f t="shared" si="11"/>
        <v>2.091</v>
      </c>
    </row>
    <row r="66" spans="2:24" ht="12.75">
      <c r="B66" s="159" t="s">
        <v>101</v>
      </c>
      <c r="C66" s="153"/>
      <c r="D66" s="154">
        <v>1</v>
      </c>
      <c r="E66" s="154"/>
      <c r="F66" s="127"/>
      <c r="G66" s="155"/>
      <c r="H66" s="156"/>
      <c r="I66" s="157">
        <v>0.115</v>
      </c>
      <c r="J66" s="208">
        <v>0.06</v>
      </c>
      <c r="K66" s="177">
        <f t="shared" si="9"/>
        <v>0.175</v>
      </c>
      <c r="L66" s="158">
        <v>0.221</v>
      </c>
      <c r="M66" s="246">
        <f t="shared" si="10"/>
        <v>-0.04600000000000001</v>
      </c>
      <c r="N66" s="157">
        <v>0.06</v>
      </c>
      <c r="O66" s="157">
        <v>0.06</v>
      </c>
      <c r="P66" s="157">
        <v>0.06</v>
      </c>
      <c r="Q66" s="157">
        <v>0.06</v>
      </c>
      <c r="R66" s="157">
        <v>0.06</v>
      </c>
      <c r="S66" s="157">
        <v>0.1</v>
      </c>
      <c r="T66" s="157">
        <v>0.1</v>
      </c>
      <c r="U66" s="157">
        <v>0.1</v>
      </c>
      <c r="V66" s="157">
        <v>0.225</v>
      </c>
      <c r="W66" s="132"/>
      <c r="X66" s="174">
        <f t="shared" si="11"/>
        <v>1</v>
      </c>
    </row>
    <row r="67" spans="2:24" ht="12.75">
      <c r="B67" s="159" t="s">
        <v>190</v>
      </c>
      <c r="C67" s="153"/>
      <c r="D67" s="154">
        <v>5.001</v>
      </c>
      <c r="E67" s="154"/>
      <c r="F67" s="127"/>
      <c r="G67" s="155"/>
      <c r="H67" s="156"/>
      <c r="I67" s="157">
        <v>0.684</v>
      </c>
      <c r="J67" s="208">
        <v>0.3</v>
      </c>
      <c r="K67" s="177">
        <f t="shared" si="9"/>
        <v>0.984</v>
      </c>
      <c r="L67" s="158">
        <v>0.984</v>
      </c>
      <c r="M67" s="246">
        <f t="shared" si="10"/>
        <v>0</v>
      </c>
      <c r="N67" s="157">
        <v>0.3</v>
      </c>
      <c r="O67" s="157">
        <v>0.3</v>
      </c>
      <c r="P67" s="157">
        <v>0.3</v>
      </c>
      <c r="Q67" s="157">
        <v>0.3</v>
      </c>
      <c r="R67" s="157">
        <v>0.3</v>
      </c>
      <c r="S67" s="157">
        <v>0.3</v>
      </c>
      <c r="T67" s="157">
        <v>0.3</v>
      </c>
      <c r="U67" s="157">
        <v>0.717</v>
      </c>
      <c r="V67" s="157">
        <v>1.2</v>
      </c>
      <c r="W67" s="132"/>
      <c r="X67" s="174">
        <f t="shared" si="11"/>
        <v>5.001</v>
      </c>
    </row>
    <row r="68" spans="2:24" ht="12.75">
      <c r="B68" s="159" t="s">
        <v>191</v>
      </c>
      <c r="C68" s="153"/>
      <c r="D68" s="154">
        <v>1</v>
      </c>
      <c r="E68" s="154"/>
      <c r="F68" s="127"/>
      <c r="G68" s="155"/>
      <c r="H68" s="156"/>
      <c r="I68" s="157"/>
      <c r="J68" s="208">
        <v>0.05</v>
      </c>
      <c r="K68" s="177">
        <f t="shared" si="9"/>
        <v>0.05</v>
      </c>
      <c r="L68" s="158">
        <v>0.095</v>
      </c>
      <c r="M68" s="246">
        <f t="shared" si="10"/>
        <v>-0.045</v>
      </c>
      <c r="N68" s="157">
        <v>0.05</v>
      </c>
      <c r="O68" s="157">
        <v>0.05</v>
      </c>
      <c r="P68" s="157">
        <v>0.1</v>
      </c>
      <c r="Q68" s="157">
        <v>0.1</v>
      </c>
      <c r="R68" s="157">
        <v>0.1</v>
      </c>
      <c r="S68" s="131">
        <v>0.1</v>
      </c>
      <c r="T68" s="131">
        <v>0.1</v>
      </c>
      <c r="U68" s="131">
        <v>0.15</v>
      </c>
      <c r="V68" s="131">
        <v>0.2</v>
      </c>
      <c r="W68" s="132"/>
      <c r="X68" s="174">
        <f t="shared" si="11"/>
        <v>1</v>
      </c>
    </row>
    <row r="69" spans="2:24" ht="12.75">
      <c r="B69" s="159" t="s">
        <v>168</v>
      </c>
      <c r="C69" s="153"/>
      <c r="D69" s="154">
        <v>0.5</v>
      </c>
      <c r="E69" s="154"/>
      <c r="F69" s="127"/>
      <c r="G69" s="155"/>
      <c r="H69" s="156"/>
      <c r="I69" s="157"/>
      <c r="J69" s="208">
        <v>0.05</v>
      </c>
      <c r="K69" s="177">
        <f t="shared" si="9"/>
        <v>0.05</v>
      </c>
      <c r="L69" s="158">
        <v>0</v>
      </c>
      <c r="M69" s="246">
        <f t="shared" si="10"/>
        <v>0.05</v>
      </c>
      <c r="N69" s="157">
        <v>0.05</v>
      </c>
      <c r="O69" s="157">
        <v>0.05</v>
      </c>
      <c r="P69" s="157">
        <v>0.05</v>
      </c>
      <c r="Q69" s="157">
        <v>0.05</v>
      </c>
      <c r="R69" s="157">
        <v>0.05</v>
      </c>
      <c r="S69" s="157">
        <v>0.05</v>
      </c>
      <c r="T69" s="157">
        <v>0.05</v>
      </c>
      <c r="U69" s="157">
        <v>0.05</v>
      </c>
      <c r="V69" s="157">
        <v>0.05</v>
      </c>
      <c r="W69" s="132"/>
      <c r="X69" s="174">
        <f t="shared" si="11"/>
        <v>0.49999999999999994</v>
      </c>
    </row>
    <row r="70" spans="2:24" ht="12.75">
      <c r="B70" s="159" t="s">
        <v>44</v>
      </c>
      <c r="C70" s="153"/>
      <c r="D70" s="154">
        <v>3.508</v>
      </c>
      <c r="E70" s="154"/>
      <c r="F70" s="127"/>
      <c r="G70" s="155"/>
      <c r="H70" s="156"/>
      <c r="I70" s="157">
        <v>0.005</v>
      </c>
      <c r="J70" s="208">
        <v>0.05</v>
      </c>
      <c r="K70" s="177">
        <f t="shared" si="9"/>
        <v>0.055</v>
      </c>
      <c r="L70" s="158">
        <v>0.005</v>
      </c>
      <c r="M70" s="246">
        <f t="shared" si="10"/>
        <v>0.05</v>
      </c>
      <c r="N70" s="157">
        <v>0.05</v>
      </c>
      <c r="O70" s="157">
        <v>0.05</v>
      </c>
      <c r="P70" s="157">
        <v>0.05</v>
      </c>
      <c r="Q70" s="157">
        <v>0.05</v>
      </c>
      <c r="R70" s="157">
        <v>0.2</v>
      </c>
      <c r="S70" s="157">
        <v>0.2</v>
      </c>
      <c r="T70" s="157">
        <v>0.5</v>
      </c>
      <c r="U70" s="157">
        <v>0.75</v>
      </c>
      <c r="V70" s="157">
        <v>1.603</v>
      </c>
      <c r="W70" s="132"/>
      <c r="X70" s="174">
        <f t="shared" si="11"/>
        <v>3.5080000000000005</v>
      </c>
    </row>
    <row r="71" spans="2:24" ht="12.75">
      <c r="B71" s="159" t="s">
        <v>102</v>
      </c>
      <c r="C71" s="153"/>
      <c r="D71" s="154">
        <v>0.15</v>
      </c>
      <c r="E71" s="154"/>
      <c r="F71" s="127"/>
      <c r="G71" s="155"/>
      <c r="H71" s="156"/>
      <c r="I71" s="157"/>
      <c r="J71" s="208"/>
      <c r="K71" s="177">
        <f t="shared" si="9"/>
        <v>0</v>
      </c>
      <c r="L71" s="158">
        <v>0</v>
      </c>
      <c r="M71" s="246">
        <f t="shared" si="10"/>
        <v>0</v>
      </c>
      <c r="N71" s="157">
        <v>0.015</v>
      </c>
      <c r="O71" s="157">
        <v>0.015</v>
      </c>
      <c r="P71" s="157">
        <v>0.015</v>
      </c>
      <c r="Q71" s="157">
        <v>0.015</v>
      </c>
      <c r="R71" s="157">
        <v>0.015</v>
      </c>
      <c r="S71" s="157">
        <v>0.015</v>
      </c>
      <c r="T71" s="157">
        <v>0.015</v>
      </c>
      <c r="U71" s="157">
        <v>0.015</v>
      </c>
      <c r="V71" s="157">
        <v>0.03</v>
      </c>
      <c r="W71" s="132"/>
      <c r="X71" s="174">
        <f t="shared" si="11"/>
        <v>0.15</v>
      </c>
    </row>
    <row r="72" spans="2:24" ht="12.75">
      <c r="B72" s="159" t="s">
        <v>192</v>
      </c>
      <c r="C72" s="153"/>
      <c r="D72" s="154">
        <v>1.25</v>
      </c>
      <c r="E72" s="154"/>
      <c r="F72" s="127"/>
      <c r="G72" s="155"/>
      <c r="H72" s="156"/>
      <c r="I72" s="157">
        <v>0.1</v>
      </c>
      <c r="J72" s="208">
        <v>0.1</v>
      </c>
      <c r="K72" s="177">
        <f t="shared" si="9"/>
        <v>0.2</v>
      </c>
      <c r="L72" s="158">
        <v>0.2</v>
      </c>
      <c r="M72" s="246">
        <f t="shared" si="10"/>
        <v>0</v>
      </c>
      <c r="N72" s="157">
        <v>0.1</v>
      </c>
      <c r="O72" s="157">
        <v>0.1</v>
      </c>
      <c r="P72" s="157">
        <v>0.1</v>
      </c>
      <c r="Q72" s="157">
        <v>0.1</v>
      </c>
      <c r="R72" s="157">
        <v>0.1</v>
      </c>
      <c r="S72" s="157">
        <v>0.1</v>
      </c>
      <c r="T72" s="157">
        <v>0.1</v>
      </c>
      <c r="U72" s="157">
        <v>0.1</v>
      </c>
      <c r="V72" s="157">
        <v>0.25</v>
      </c>
      <c r="W72" s="132"/>
      <c r="X72" s="174">
        <f t="shared" si="11"/>
        <v>1.2499999999999998</v>
      </c>
    </row>
    <row r="73" spans="2:24" ht="12.75">
      <c r="B73" s="88" t="s">
        <v>256</v>
      </c>
      <c r="C73" s="153"/>
      <c r="D73" s="154">
        <v>2.107</v>
      </c>
      <c r="E73" s="154"/>
      <c r="F73" s="127"/>
      <c r="G73" s="155"/>
      <c r="H73" s="156">
        <v>2.107</v>
      </c>
      <c r="I73" s="157"/>
      <c r="J73" s="208"/>
      <c r="K73" s="177">
        <f t="shared" si="9"/>
        <v>2.107</v>
      </c>
      <c r="L73" s="158">
        <v>0.415</v>
      </c>
      <c r="M73" s="246">
        <f t="shared" si="10"/>
        <v>1.6920000000000002</v>
      </c>
      <c r="N73" s="157"/>
      <c r="O73" s="157"/>
      <c r="P73" s="157"/>
      <c r="Q73" s="157"/>
      <c r="R73" s="157"/>
      <c r="S73" s="157"/>
      <c r="T73" s="157"/>
      <c r="U73" s="157"/>
      <c r="V73" s="157"/>
      <c r="W73" s="132"/>
      <c r="X73" s="174">
        <f t="shared" si="11"/>
        <v>2.107</v>
      </c>
    </row>
    <row r="74" spans="2:24" ht="12.75">
      <c r="B74" s="152" t="s">
        <v>193</v>
      </c>
      <c r="C74" s="153"/>
      <c r="D74" s="154"/>
      <c r="E74" s="154"/>
      <c r="F74" s="127"/>
      <c r="G74" s="155"/>
      <c r="H74" s="156"/>
      <c r="I74" s="157"/>
      <c r="J74" s="208"/>
      <c r="K74" s="177"/>
      <c r="L74" s="158"/>
      <c r="M74" s="242"/>
      <c r="N74" s="157"/>
      <c r="O74" s="157"/>
      <c r="P74" s="157"/>
      <c r="Q74" s="157"/>
      <c r="R74" s="131"/>
      <c r="S74" s="131"/>
      <c r="T74" s="131"/>
      <c r="U74" s="131"/>
      <c r="V74" s="131"/>
      <c r="W74" s="132"/>
      <c r="X74" s="174"/>
    </row>
    <row r="75" spans="2:24" ht="12.75">
      <c r="B75" s="159" t="s">
        <v>194</v>
      </c>
      <c r="C75" s="153"/>
      <c r="D75" s="154">
        <v>0.232</v>
      </c>
      <c r="E75" s="175"/>
      <c r="F75" s="127"/>
      <c r="G75" s="155"/>
      <c r="H75" s="156"/>
      <c r="I75" s="157"/>
      <c r="J75" s="208"/>
      <c r="K75" s="177">
        <f t="shared" si="9"/>
        <v>0</v>
      </c>
      <c r="L75" s="158">
        <v>0</v>
      </c>
      <c r="M75" s="246">
        <f t="shared" si="10"/>
        <v>0</v>
      </c>
      <c r="N75" s="157"/>
      <c r="O75" s="157"/>
      <c r="P75" s="157"/>
      <c r="Q75" s="157"/>
      <c r="R75" s="131"/>
      <c r="S75" s="131"/>
      <c r="T75" s="131"/>
      <c r="U75" s="131">
        <v>0.1</v>
      </c>
      <c r="V75" s="131">
        <v>0.132</v>
      </c>
      <c r="W75" s="132"/>
      <c r="X75" s="174">
        <f t="shared" si="11"/>
        <v>0.232</v>
      </c>
    </row>
    <row r="76" spans="2:24" ht="12.75">
      <c r="B76" s="159"/>
      <c r="C76" s="153"/>
      <c r="D76" s="154"/>
      <c r="E76" s="154"/>
      <c r="F76" s="127"/>
      <c r="G76" s="155"/>
      <c r="H76" s="156"/>
      <c r="I76" s="157"/>
      <c r="J76" s="208"/>
      <c r="K76" s="156"/>
      <c r="L76" s="157"/>
      <c r="M76" s="241"/>
      <c r="N76" s="157"/>
      <c r="O76" s="157"/>
      <c r="P76" s="157"/>
      <c r="Q76" s="157"/>
      <c r="R76" s="131"/>
      <c r="S76" s="131"/>
      <c r="T76" s="131"/>
      <c r="U76" s="131"/>
      <c r="V76" s="131"/>
      <c r="W76" s="132"/>
      <c r="X76" s="174"/>
    </row>
    <row r="77" spans="2:24" ht="12.75">
      <c r="B77" s="169" t="s">
        <v>103</v>
      </c>
      <c r="C77" s="170"/>
      <c r="D77" s="171">
        <f>SUM(D62:D75)</f>
        <v>21.249</v>
      </c>
      <c r="E77" s="171"/>
      <c r="F77" s="127"/>
      <c r="G77" s="172"/>
      <c r="H77" s="173">
        <f aca="true" t="shared" si="12" ref="H77:V77">SUM(H62:H75)</f>
        <v>2.107</v>
      </c>
      <c r="I77" s="158">
        <f t="shared" si="12"/>
        <v>1.776</v>
      </c>
      <c r="J77" s="230">
        <f>SUM(J62:J75)</f>
        <v>1.1600000000000004</v>
      </c>
      <c r="K77" s="173">
        <f t="shared" si="12"/>
        <v>5.043000000000001</v>
      </c>
      <c r="L77" s="158">
        <f t="shared" si="12"/>
        <v>3.309</v>
      </c>
      <c r="M77" s="242">
        <f t="shared" si="12"/>
        <v>1.7340000000000002</v>
      </c>
      <c r="N77" s="158">
        <f t="shared" si="12"/>
        <v>1.1750000000000003</v>
      </c>
      <c r="O77" s="158">
        <f t="shared" si="12"/>
        <v>1.1750000000000003</v>
      </c>
      <c r="P77" s="158">
        <f t="shared" si="12"/>
        <v>1.2250000000000003</v>
      </c>
      <c r="Q77" s="158">
        <f t="shared" si="12"/>
        <v>1.2250000000000003</v>
      </c>
      <c r="R77" s="135">
        <f t="shared" si="12"/>
        <v>1.3750000000000002</v>
      </c>
      <c r="S77" s="135">
        <f t="shared" si="12"/>
        <v>1.415</v>
      </c>
      <c r="T77" s="135">
        <f t="shared" si="12"/>
        <v>1.7650000000000001</v>
      </c>
      <c r="U77" s="135">
        <f t="shared" si="12"/>
        <v>2.382</v>
      </c>
      <c r="V77" s="135">
        <f t="shared" si="12"/>
        <v>4.468999999999999</v>
      </c>
      <c r="W77" s="132"/>
      <c r="X77" s="174">
        <f>SUM(X62:X75)</f>
        <v>21.249</v>
      </c>
    </row>
    <row r="78" spans="2:24" ht="12.75">
      <c r="B78" s="159"/>
      <c r="C78" s="153"/>
      <c r="D78" s="154"/>
      <c r="E78" s="154"/>
      <c r="F78" s="127"/>
      <c r="G78" s="155"/>
      <c r="H78" s="156"/>
      <c r="I78" s="157"/>
      <c r="J78" s="208"/>
      <c r="K78" s="156"/>
      <c r="L78" s="157"/>
      <c r="M78" s="241"/>
      <c r="N78" s="157"/>
      <c r="O78" s="157"/>
      <c r="P78" s="157"/>
      <c r="Q78" s="157"/>
      <c r="R78" s="131"/>
      <c r="S78" s="131"/>
      <c r="T78" s="131"/>
      <c r="U78" s="131"/>
      <c r="V78" s="131"/>
      <c r="W78" s="132"/>
      <c r="X78" s="174"/>
    </row>
    <row r="79" spans="1:39" s="179" customFormat="1" ht="12.75">
      <c r="A79" s="176"/>
      <c r="B79" s="169" t="s">
        <v>104</v>
      </c>
      <c r="C79" s="170"/>
      <c r="D79" s="171">
        <f>D58+D77</f>
        <v>39.397</v>
      </c>
      <c r="E79" s="171"/>
      <c r="F79" s="177"/>
      <c r="G79" s="172"/>
      <c r="H79" s="173">
        <f aca="true" t="shared" si="13" ref="H79:V79">H58+H77</f>
        <v>2.2790000000000004</v>
      </c>
      <c r="I79" s="158">
        <f t="shared" si="13"/>
        <v>2.342</v>
      </c>
      <c r="J79" s="230">
        <f>J58+J77</f>
        <v>1.6920000000000004</v>
      </c>
      <c r="K79" s="173">
        <f t="shared" si="13"/>
        <v>6.313000000000001</v>
      </c>
      <c r="L79" s="158">
        <f t="shared" si="13"/>
        <v>4.229</v>
      </c>
      <c r="M79" s="242">
        <f t="shared" si="13"/>
        <v>2.084</v>
      </c>
      <c r="N79" s="158">
        <f t="shared" si="13"/>
        <v>1.8100000000000003</v>
      </c>
      <c r="O79" s="158">
        <f t="shared" si="13"/>
        <v>2.0920000000000005</v>
      </c>
      <c r="P79" s="158">
        <f t="shared" si="13"/>
        <v>2.918</v>
      </c>
      <c r="Q79" s="158">
        <f t="shared" si="13"/>
        <v>2.4000000000000004</v>
      </c>
      <c r="R79" s="135">
        <f t="shared" si="13"/>
        <v>3.0140000000000002</v>
      </c>
      <c r="S79" s="135">
        <f t="shared" si="13"/>
        <v>2.95</v>
      </c>
      <c r="T79" s="135">
        <f t="shared" si="13"/>
        <v>3.6500000000000004</v>
      </c>
      <c r="U79" s="135">
        <f t="shared" si="13"/>
        <v>4.532</v>
      </c>
      <c r="V79" s="135">
        <f t="shared" si="13"/>
        <v>9.718</v>
      </c>
      <c r="W79" s="178"/>
      <c r="X79" s="174">
        <f>X58+X77</f>
        <v>39.397</v>
      </c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</row>
    <row r="80" spans="2:24" ht="12.75">
      <c r="B80" s="159"/>
      <c r="C80" s="153"/>
      <c r="D80" s="154"/>
      <c r="E80" s="154"/>
      <c r="F80" s="127"/>
      <c r="G80" s="155"/>
      <c r="H80" s="156"/>
      <c r="I80" s="157"/>
      <c r="J80" s="208"/>
      <c r="K80" s="156"/>
      <c r="L80" s="157"/>
      <c r="M80" s="241"/>
      <c r="N80" s="157"/>
      <c r="O80" s="157"/>
      <c r="P80" s="157"/>
      <c r="Q80" s="157"/>
      <c r="R80" s="131"/>
      <c r="S80" s="131"/>
      <c r="T80" s="131"/>
      <c r="U80" s="131"/>
      <c r="V80" s="131"/>
      <c r="W80" s="132"/>
      <c r="X80" s="174"/>
    </row>
    <row r="81" spans="2:24" ht="12.75">
      <c r="B81" s="169" t="s">
        <v>16</v>
      </c>
      <c r="C81" s="153"/>
      <c r="D81" s="154"/>
      <c r="E81" s="154"/>
      <c r="F81" s="127"/>
      <c r="G81" s="155"/>
      <c r="H81" s="156"/>
      <c r="I81" s="157"/>
      <c r="J81" s="208"/>
      <c r="K81" s="156"/>
      <c r="L81" s="157"/>
      <c r="M81" s="241"/>
      <c r="N81" s="157"/>
      <c r="O81" s="157"/>
      <c r="P81" s="157"/>
      <c r="Q81" s="157"/>
      <c r="R81" s="131"/>
      <c r="S81" s="131"/>
      <c r="T81" s="131"/>
      <c r="U81" s="131"/>
      <c r="V81" s="131"/>
      <c r="W81" s="132"/>
      <c r="X81" s="174"/>
    </row>
    <row r="82" spans="2:24" ht="12.75">
      <c r="B82" s="152" t="s">
        <v>195</v>
      </c>
      <c r="C82" s="153"/>
      <c r="D82" s="154"/>
      <c r="E82" s="154"/>
      <c r="F82" s="127"/>
      <c r="G82" s="155"/>
      <c r="H82" s="156"/>
      <c r="I82" s="157"/>
      <c r="J82" s="208"/>
      <c r="K82" s="156"/>
      <c r="L82" s="157"/>
      <c r="M82" s="241"/>
      <c r="N82" s="157"/>
      <c r="O82" s="157"/>
      <c r="P82" s="157"/>
      <c r="Q82" s="157"/>
      <c r="R82" s="131"/>
      <c r="S82" s="131"/>
      <c r="T82" s="131"/>
      <c r="U82" s="131"/>
      <c r="V82" s="131"/>
      <c r="W82" s="132"/>
      <c r="X82" s="174"/>
    </row>
    <row r="83" spans="2:24" ht="12.75">
      <c r="B83" s="159" t="s">
        <v>257</v>
      </c>
      <c r="C83" s="153"/>
      <c r="D83" s="154">
        <v>0.12</v>
      </c>
      <c r="E83" s="154"/>
      <c r="F83" s="127"/>
      <c r="G83" s="155"/>
      <c r="H83" s="156">
        <v>0.12</v>
      </c>
      <c r="I83" s="157"/>
      <c r="J83" s="208"/>
      <c r="K83" s="177">
        <f aca="true" t="shared" si="14" ref="K83:K98">SUM(H83:J83)</f>
        <v>0.12</v>
      </c>
      <c r="L83" s="158">
        <v>0.043</v>
      </c>
      <c r="M83" s="246">
        <f aca="true" t="shared" si="15" ref="M83:M98">K83-L83</f>
        <v>0.077</v>
      </c>
      <c r="N83" s="157"/>
      <c r="O83" s="157"/>
      <c r="P83" s="157"/>
      <c r="Q83" s="157"/>
      <c r="R83" s="131"/>
      <c r="S83" s="131"/>
      <c r="T83" s="131"/>
      <c r="U83" s="131"/>
      <c r="V83" s="131"/>
      <c r="W83" s="132"/>
      <c r="X83" s="174">
        <f aca="true" t="shared" si="16" ref="X83:X98">K83+SUM(N83:V83)</f>
        <v>0.12</v>
      </c>
    </row>
    <row r="84" spans="2:24" ht="12.75">
      <c r="B84" s="159" t="s">
        <v>196</v>
      </c>
      <c r="C84" s="153"/>
      <c r="D84" s="154">
        <v>4.713</v>
      </c>
      <c r="E84" s="154"/>
      <c r="F84" s="127"/>
      <c r="G84" s="155"/>
      <c r="H84" s="156"/>
      <c r="I84" s="157">
        <v>0.039</v>
      </c>
      <c r="J84" s="208">
        <v>0.384</v>
      </c>
      <c r="K84" s="177">
        <f t="shared" si="14"/>
        <v>0.423</v>
      </c>
      <c r="L84" s="158">
        <v>0.041</v>
      </c>
      <c r="M84" s="246">
        <f t="shared" si="15"/>
        <v>0.382</v>
      </c>
      <c r="N84" s="157">
        <v>0.66</v>
      </c>
      <c r="O84" s="157">
        <v>0.66</v>
      </c>
      <c r="P84" s="157">
        <v>0.659</v>
      </c>
      <c r="Q84" s="157">
        <v>0.384</v>
      </c>
      <c r="R84" s="157">
        <v>0.384</v>
      </c>
      <c r="S84" s="157">
        <v>0.384</v>
      </c>
      <c r="T84" s="157">
        <v>0.384</v>
      </c>
      <c r="U84" s="157">
        <v>0.384</v>
      </c>
      <c r="V84" s="157">
        <v>0.391</v>
      </c>
      <c r="W84" s="132"/>
      <c r="X84" s="174">
        <f t="shared" si="16"/>
        <v>4.712999999999999</v>
      </c>
    </row>
    <row r="85" spans="2:24" ht="12.75">
      <c r="B85" s="159" t="s">
        <v>105</v>
      </c>
      <c r="C85" s="153"/>
      <c r="D85" s="154">
        <v>2.268</v>
      </c>
      <c r="E85" s="154"/>
      <c r="F85" s="127"/>
      <c r="G85" s="155"/>
      <c r="H85" s="156"/>
      <c r="I85" s="157">
        <v>0.094</v>
      </c>
      <c r="J85" s="208">
        <v>0.216</v>
      </c>
      <c r="K85" s="177">
        <f t="shared" si="14"/>
        <v>0.31</v>
      </c>
      <c r="L85" s="158">
        <v>0.188</v>
      </c>
      <c r="M85" s="246">
        <f t="shared" si="15"/>
        <v>0.122</v>
      </c>
      <c r="N85" s="157">
        <v>0.216</v>
      </c>
      <c r="O85" s="157">
        <v>0.216</v>
      </c>
      <c r="P85" s="157">
        <v>0.216</v>
      </c>
      <c r="Q85" s="157">
        <v>0.216</v>
      </c>
      <c r="R85" s="157">
        <v>0.216</v>
      </c>
      <c r="S85" s="157">
        <v>0.216</v>
      </c>
      <c r="T85" s="157">
        <v>0.216</v>
      </c>
      <c r="U85" s="157">
        <v>0.216</v>
      </c>
      <c r="V85" s="157">
        <v>0.23</v>
      </c>
      <c r="W85" s="132"/>
      <c r="X85" s="174">
        <f t="shared" si="16"/>
        <v>2.268</v>
      </c>
    </row>
    <row r="86" spans="2:24" ht="12.75">
      <c r="B86" s="159" t="s">
        <v>106</v>
      </c>
      <c r="C86" s="153"/>
      <c r="D86" s="154">
        <v>0.294</v>
      </c>
      <c r="E86" s="154"/>
      <c r="F86" s="127"/>
      <c r="G86" s="155"/>
      <c r="H86" s="156"/>
      <c r="I86" s="157">
        <v>0.027</v>
      </c>
      <c r="J86" s="208">
        <v>0.026</v>
      </c>
      <c r="K86" s="177">
        <f t="shared" si="14"/>
        <v>0.053</v>
      </c>
      <c r="L86" s="158">
        <v>0.042</v>
      </c>
      <c r="M86" s="246">
        <f t="shared" si="15"/>
        <v>0.010999999999999996</v>
      </c>
      <c r="N86" s="157">
        <v>0.026</v>
      </c>
      <c r="O86" s="157">
        <v>0.026</v>
      </c>
      <c r="P86" s="157">
        <v>0.026</v>
      </c>
      <c r="Q86" s="157">
        <v>0.026</v>
      </c>
      <c r="R86" s="157">
        <v>0.026</v>
      </c>
      <c r="S86" s="157">
        <v>0.026</v>
      </c>
      <c r="T86" s="157">
        <v>0.026</v>
      </c>
      <c r="U86" s="157">
        <v>0.026</v>
      </c>
      <c r="V86" s="157">
        <v>0.033</v>
      </c>
      <c r="W86" s="132"/>
      <c r="X86" s="174">
        <f t="shared" si="16"/>
        <v>0.294</v>
      </c>
    </row>
    <row r="87" spans="2:24" ht="12.75">
      <c r="B87" s="159" t="s">
        <v>107</v>
      </c>
      <c r="C87" s="153"/>
      <c r="D87" s="154">
        <v>2.864</v>
      </c>
      <c r="E87" s="154"/>
      <c r="F87" s="127"/>
      <c r="G87" s="155"/>
      <c r="H87" s="156">
        <v>0.6</v>
      </c>
      <c r="I87" s="157">
        <v>0.6</v>
      </c>
      <c r="J87" s="208">
        <v>0.6</v>
      </c>
      <c r="K87" s="177">
        <f t="shared" si="14"/>
        <v>1.7999999999999998</v>
      </c>
      <c r="L87" s="158">
        <v>1.609</v>
      </c>
      <c r="M87" s="246">
        <f t="shared" si="15"/>
        <v>0.19099999999999984</v>
      </c>
      <c r="N87" s="157">
        <v>0.6</v>
      </c>
      <c r="O87" s="157">
        <v>0.278</v>
      </c>
      <c r="P87" s="157"/>
      <c r="Q87" s="157"/>
      <c r="R87" s="131"/>
      <c r="S87" s="131"/>
      <c r="T87" s="131"/>
      <c r="U87" s="131"/>
      <c r="V87" s="131">
        <v>0.186</v>
      </c>
      <c r="W87" s="132"/>
      <c r="X87" s="174">
        <f t="shared" si="16"/>
        <v>2.864</v>
      </c>
    </row>
    <row r="88" spans="2:24" ht="12.75">
      <c r="B88" s="159" t="s">
        <v>108</v>
      </c>
      <c r="C88" s="153"/>
      <c r="D88" s="154">
        <v>0.346</v>
      </c>
      <c r="E88" s="154"/>
      <c r="F88" s="127"/>
      <c r="G88" s="155"/>
      <c r="H88" s="156"/>
      <c r="I88" s="157">
        <v>0.005</v>
      </c>
      <c r="J88" s="208">
        <v>0.036</v>
      </c>
      <c r="K88" s="177">
        <f t="shared" si="14"/>
        <v>0.040999999999999995</v>
      </c>
      <c r="L88" s="158">
        <v>0.005</v>
      </c>
      <c r="M88" s="246">
        <f t="shared" si="15"/>
        <v>0.036</v>
      </c>
      <c r="N88" s="157">
        <v>0.034</v>
      </c>
      <c r="O88" s="157">
        <v>0.034</v>
      </c>
      <c r="P88" s="157">
        <v>0.034</v>
      </c>
      <c r="Q88" s="157">
        <v>0.034</v>
      </c>
      <c r="R88" s="157">
        <v>0.034</v>
      </c>
      <c r="S88" s="157">
        <v>0.034</v>
      </c>
      <c r="T88" s="157">
        <v>0.034</v>
      </c>
      <c r="U88" s="157">
        <v>0.034</v>
      </c>
      <c r="V88" s="157">
        <v>0.033</v>
      </c>
      <c r="W88" s="132"/>
      <c r="X88" s="174">
        <f t="shared" si="16"/>
        <v>0.34600000000000003</v>
      </c>
    </row>
    <row r="89" spans="2:24" ht="12.75">
      <c r="B89" s="159" t="s">
        <v>197</v>
      </c>
      <c r="C89" s="153"/>
      <c r="D89" s="154">
        <v>0.087</v>
      </c>
      <c r="E89" s="154"/>
      <c r="F89" s="127"/>
      <c r="G89" s="155"/>
      <c r="H89" s="156">
        <v>0.007</v>
      </c>
      <c r="I89" s="157">
        <v>0.007</v>
      </c>
      <c r="J89" s="208">
        <v>0.007</v>
      </c>
      <c r="K89" s="177">
        <f t="shared" si="14"/>
        <v>0.021</v>
      </c>
      <c r="L89" s="158">
        <v>0.014</v>
      </c>
      <c r="M89" s="246">
        <f t="shared" si="15"/>
        <v>0.007000000000000001</v>
      </c>
      <c r="N89" s="208">
        <v>0.007</v>
      </c>
      <c r="O89" s="208">
        <v>0.007</v>
      </c>
      <c r="P89" s="208">
        <v>0.007</v>
      </c>
      <c r="Q89" s="208">
        <v>0.007</v>
      </c>
      <c r="R89" s="208">
        <v>0.007</v>
      </c>
      <c r="S89" s="208">
        <v>0.007</v>
      </c>
      <c r="T89" s="208">
        <v>0.007</v>
      </c>
      <c r="U89" s="208">
        <v>0.007</v>
      </c>
      <c r="V89" s="208">
        <v>0.01</v>
      </c>
      <c r="W89" s="132"/>
      <c r="X89" s="174">
        <f t="shared" si="16"/>
        <v>0.08700000000000001</v>
      </c>
    </row>
    <row r="90" spans="2:24" ht="12.75">
      <c r="B90" s="159" t="s">
        <v>166</v>
      </c>
      <c r="C90" s="153"/>
      <c r="D90" s="154">
        <v>1.461</v>
      </c>
      <c r="E90" s="154"/>
      <c r="F90" s="127"/>
      <c r="G90" s="155"/>
      <c r="H90" s="156"/>
      <c r="I90" s="157"/>
      <c r="J90" s="208">
        <v>0.139</v>
      </c>
      <c r="K90" s="177">
        <f t="shared" si="14"/>
        <v>0.139</v>
      </c>
      <c r="L90" s="158">
        <v>0</v>
      </c>
      <c r="M90" s="246">
        <f t="shared" si="15"/>
        <v>0.139</v>
      </c>
      <c r="N90" s="157">
        <v>0.223</v>
      </c>
      <c r="O90" s="157">
        <v>0.089</v>
      </c>
      <c r="P90" s="157">
        <v>0.185</v>
      </c>
      <c r="Q90" s="157">
        <v>0.15</v>
      </c>
      <c r="R90" s="157">
        <v>0.11</v>
      </c>
      <c r="S90" s="131">
        <v>0.13</v>
      </c>
      <c r="T90" s="131">
        <v>0.225</v>
      </c>
      <c r="U90" s="131">
        <v>0.155</v>
      </c>
      <c r="V90" s="131">
        <v>0.055</v>
      </c>
      <c r="W90" s="132"/>
      <c r="X90" s="174">
        <f t="shared" si="16"/>
        <v>1.461</v>
      </c>
    </row>
    <row r="91" spans="2:24" ht="12.75">
      <c r="B91" s="159" t="s">
        <v>258</v>
      </c>
      <c r="C91" s="153"/>
      <c r="D91" s="154">
        <v>0.083</v>
      </c>
      <c r="E91" s="154"/>
      <c r="F91" s="127"/>
      <c r="G91" s="155"/>
      <c r="H91" s="156">
        <v>0.083</v>
      </c>
      <c r="I91" s="157"/>
      <c r="J91" s="208"/>
      <c r="K91" s="177">
        <f t="shared" si="14"/>
        <v>0.083</v>
      </c>
      <c r="L91" s="158">
        <v>0.092</v>
      </c>
      <c r="M91" s="246">
        <f t="shared" si="15"/>
        <v>-0.008999999999999994</v>
      </c>
      <c r="N91" s="157"/>
      <c r="O91" s="157"/>
      <c r="P91" s="157"/>
      <c r="Q91" s="157"/>
      <c r="R91" s="157"/>
      <c r="S91" s="131"/>
      <c r="T91" s="131"/>
      <c r="U91" s="131"/>
      <c r="V91" s="131"/>
      <c r="W91" s="132"/>
      <c r="X91" s="174">
        <f t="shared" si="16"/>
        <v>0.083</v>
      </c>
    </row>
    <row r="92" spans="2:24" ht="12.75">
      <c r="B92" s="159" t="s">
        <v>259</v>
      </c>
      <c r="C92" s="153"/>
      <c r="D92" s="154">
        <v>0.071</v>
      </c>
      <c r="E92" s="154"/>
      <c r="F92" s="127"/>
      <c r="G92" s="155"/>
      <c r="H92" s="156">
        <v>0.071</v>
      </c>
      <c r="I92" s="157"/>
      <c r="J92" s="208"/>
      <c r="K92" s="177">
        <f t="shared" si="14"/>
        <v>0.071</v>
      </c>
      <c r="L92" s="158">
        <v>0</v>
      </c>
      <c r="M92" s="246">
        <f t="shared" si="15"/>
        <v>0.071</v>
      </c>
      <c r="N92" s="157"/>
      <c r="O92" s="157"/>
      <c r="P92" s="157"/>
      <c r="Q92" s="157"/>
      <c r="R92" s="157"/>
      <c r="S92" s="131"/>
      <c r="T92" s="131"/>
      <c r="U92" s="131"/>
      <c r="V92" s="131"/>
      <c r="W92" s="132"/>
      <c r="X92" s="174">
        <f t="shared" si="16"/>
        <v>0.071</v>
      </c>
    </row>
    <row r="93" spans="2:24" ht="12.75">
      <c r="B93" s="180" t="s">
        <v>198</v>
      </c>
      <c r="C93" s="153"/>
      <c r="D93" s="154"/>
      <c r="E93" s="154"/>
      <c r="F93" s="127"/>
      <c r="G93" s="155"/>
      <c r="H93" s="156"/>
      <c r="I93" s="157"/>
      <c r="J93" s="208"/>
      <c r="K93" s="173"/>
      <c r="L93" s="158"/>
      <c r="M93" s="242"/>
      <c r="N93" s="157"/>
      <c r="O93" s="157"/>
      <c r="P93" s="157"/>
      <c r="Q93" s="157"/>
      <c r="R93" s="131"/>
      <c r="S93" s="131"/>
      <c r="T93" s="131"/>
      <c r="U93" s="131"/>
      <c r="V93" s="131"/>
      <c r="W93" s="132"/>
      <c r="X93" s="174"/>
    </row>
    <row r="94" spans="2:24" ht="12.75">
      <c r="B94" s="159" t="s">
        <v>199</v>
      </c>
      <c r="C94" s="153"/>
      <c r="D94" s="154">
        <v>0.037</v>
      </c>
      <c r="E94" s="154"/>
      <c r="F94" s="127"/>
      <c r="G94" s="155"/>
      <c r="H94" s="156"/>
      <c r="I94" s="157">
        <v>0.001</v>
      </c>
      <c r="J94" s="208">
        <v>0.004</v>
      </c>
      <c r="K94" s="177">
        <f t="shared" si="14"/>
        <v>0.005</v>
      </c>
      <c r="L94" s="158">
        <v>0.001</v>
      </c>
      <c r="M94" s="246">
        <f t="shared" si="15"/>
        <v>0.004</v>
      </c>
      <c r="N94" s="157">
        <v>0.005</v>
      </c>
      <c r="O94" s="157">
        <v>0.005</v>
      </c>
      <c r="P94" s="157">
        <v>0.005</v>
      </c>
      <c r="Q94" s="157">
        <v>0.005</v>
      </c>
      <c r="R94" s="131">
        <v>0.005</v>
      </c>
      <c r="S94" s="131">
        <v>0.007</v>
      </c>
      <c r="T94" s="131"/>
      <c r="U94" s="131"/>
      <c r="V94" s="131"/>
      <c r="W94" s="132"/>
      <c r="X94" s="174">
        <f t="shared" si="16"/>
        <v>0.037</v>
      </c>
    </row>
    <row r="95" spans="2:24" ht="12.75">
      <c r="B95" s="159" t="s">
        <v>200</v>
      </c>
      <c r="C95" s="153"/>
      <c r="D95" s="154">
        <v>0.131</v>
      </c>
      <c r="E95" s="154"/>
      <c r="F95" s="127"/>
      <c r="G95" s="155"/>
      <c r="H95" s="156"/>
      <c r="I95" s="157"/>
      <c r="J95" s="208">
        <v>0.006</v>
      </c>
      <c r="K95" s="177">
        <f t="shared" si="14"/>
        <v>0.006</v>
      </c>
      <c r="L95" s="158">
        <v>0.006</v>
      </c>
      <c r="M95" s="246">
        <f t="shared" si="15"/>
        <v>0</v>
      </c>
      <c r="N95" s="157">
        <v>0.014</v>
      </c>
      <c r="O95" s="157">
        <v>0.014</v>
      </c>
      <c r="P95" s="157">
        <v>0.014</v>
      </c>
      <c r="Q95" s="157">
        <v>0.014</v>
      </c>
      <c r="R95" s="157">
        <v>0.014</v>
      </c>
      <c r="S95" s="157">
        <v>0.014</v>
      </c>
      <c r="T95" s="157">
        <v>0.014</v>
      </c>
      <c r="U95" s="157">
        <v>0.014</v>
      </c>
      <c r="V95" s="157">
        <v>0.013</v>
      </c>
      <c r="W95" s="132"/>
      <c r="X95" s="174">
        <f t="shared" si="16"/>
        <v>0.131</v>
      </c>
    </row>
    <row r="96" spans="2:24" ht="12.75">
      <c r="B96" s="159" t="s">
        <v>136</v>
      </c>
      <c r="C96" s="153"/>
      <c r="D96" s="154">
        <v>0.124</v>
      </c>
      <c r="E96" s="154"/>
      <c r="F96" s="127"/>
      <c r="G96" s="155"/>
      <c r="H96" s="156"/>
      <c r="I96" s="157"/>
      <c r="J96" s="208">
        <v>0.012</v>
      </c>
      <c r="K96" s="177">
        <f t="shared" si="14"/>
        <v>0.012</v>
      </c>
      <c r="L96" s="158">
        <v>0</v>
      </c>
      <c r="M96" s="246">
        <f t="shared" si="15"/>
        <v>0.012</v>
      </c>
      <c r="N96" s="208">
        <v>0.012</v>
      </c>
      <c r="O96" s="208">
        <v>0.012</v>
      </c>
      <c r="P96" s="208">
        <v>0.012</v>
      </c>
      <c r="Q96" s="208">
        <v>0.012</v>
      </c>
      <c r="R96" s="208">
        <v>0.012</v>
      </c>
      <c r="S96" s="208">
        <v>0.012</v>
      </c>
      <c r="T96" s="208">
        <v>0.012</v>
      </c>
      <c r="U96" s="208">
        <v>0.012</v>
      </c>
      <c r="V96" s="208">
        <v>0.016</v>
      </c>
      <c r="W96" s="132"/>
      <c r="X96" s="174">
        <f t="shared" si="16"/>
        <v>0.12399999999999999</v>
      </c>
    </row>
    <row r="97" spans="2:24" ht="12.75">
      <c r="B97" s="159" t="s">
        <v>201</v>
      </c>
      <c r="C97" s="153"/>
      <c r="D97" s="154">
        <v>0.373</v>
      </c>
      <c r="E97" s="154"/>
      <c r="F97" s="127"/>
      <c r="G97" s="155"/>
      <c r="H97" s="156"/>
      <c r="I97" s="157"/>
      <c r="J97" s="208">
        <v>0.037</v>
      </c>
      <c r="K97" s="177">
        <f t="shared" si="14"/>
        <v>0.037</v>
      </c>
      <c r="L97" s="158">
        <v>0</v>
      </c>
      <c r="M97" s="246">
        <f t="shared" si="15"/>
        <v>0.037</v>
      </c>
      <c r="N97" s="157">
        <v>0.037</v>
      </c>
      <c r="O97" s="157">
        <v>0.037</v>
      </c>
      <c r="P97" s="157">
        <v>0.037</v>
      </c>
      <c r="Q97" s="157">
        <v>0.037</v>
      </c>
      <c r="R97" s="157">
        <v>0.037</v>
      </c>
      <c r="S97" s="157">
        <v>0.037</v>
      </c>
      <c r="T97" s="157">
        <v>0.037</v>
      </c>
      <c r="U97" s="157">
        <v>0.037</v>
      </c>
      <c r="V97" s="157">
        <v>0.04</v>
      </c>
      <c r="W97" s="132"/>
      <c r="X97" s="174">
        <f t="shared" si="16"/>
        <v>0.37299999999999994</v>
      </c>
    </row>
    <row r="98" spans="2:24" ht="12.75">
      <c r="B98" s="159" t="s">
        <v>202</v>
      </c>
      <c r="C98" s="153"/>
      <c r="D98" s="154">
        <v>0.154</v>
      </c>
      <c r="E98" s="154"/>
      <c r="F98" s="127"/>
      <c r="G98" s="155"/>
      <c r="H98" s="156"/>
      <c r="I98" s="157"/>
      <c r="J98" s="208">
        <v>0.015</v>
      </c>
      <c r="K98" s="177">
        <f t="shared" si="14"/>
        <v>0.015</v>
      </c>
      <c r="L98" s="158">
        <v>0</v>
      </c>
      <c r="M98" s="246">
        <f t="shared" si="15"/>
        <v>0.015</v>
      </c>
      <c r="N98" s="157">
        <v>0.015</v>
      </c>
      <c r="O98" s="157">
        <v>0.015</v>
      </c>
      <c r="P98" s="157">
        <v>0.015</v>
      </c>
      <c r="Q98" s="157">
        <v>0.015</v>
      </c>
      <c r="R98" s="157">
        <v>0.015</v>
      </c>
      <c r="S98" s="157">
        <v>0.015</v>
      </c>
      <c r="T98" s="157">
        <v>0.015</v>
      </c>
      <c r="U98" s="157">
        <v>0.015</v>
      </c>
      <c r="V98" s="157">
        <v>0.019</v>
      </c>
      <c r="W98" s="132"/>
      <c r="X98" s="174">
        <f t="shared" si="16"/>
        <v>0.15399999999999997</v>
      </c>
    </row>
    <row r="99" spans="2:24" ht="12.75">
      <c r="B99" s="159"/>
      <c r="C99" s="153"/>
      <c r="D99" s="154"/>
      <c r="E99" s="154"/>
      <c r="F99" s="127"/>
      <c r="G99" s="155"/>
      <c r="H99" s="156"/>
      <c r="I99" s="157"/>
      <c r="J99" s="208"/>
      <c r="K99" s="156"/>
      <c r="L99" s="157"/>
      <c r="M99" s="241"/>
      <c r="N99" s="157"/>
      <c r="O99" s="157"/>
      <c r="P99" s="157"/>
      <c r="Q99" s="157"/>
      <c r="R99" s="131"/>
      <c r="S99" s="131"/>
      <c r="T99" s="131"/>
      <c r="U99" s="131"/>
      <c r="V99" s="131"/>
      <c r="W99" s="132"/>
      <c r="X99" s="174"/>
    </row>
    <row r="100" spans="1:39" s="179" customFormat="1" ht="12.75">
      <c r="A100" s="176"/>
      <c r="B100" s="169" t="s">
        <v>109</v>
      </c>
      <c r="C100" s="170"/>
      <c r="D100" s="171">
        <f>SUM(D83:D99)</f>
        <v>13.126000000000001</v>
      </c>
      <c r="E100" s="171"/>
      <c r="F100" s="177"/>
      <c r="G100" s="172"/>
      <c r="H100" s="173">
        <f aca="true" t="shared" si="17" ref="H100:N100">SUM(H83:H99)</f>
        <v>0.8809999999999999</v>
      </c>
      <c r="I100" s="158">
        <f t="shared" si="17"/>
        <v>0.773</v>
      </c>
      <c r="J100" s="230">
        <f t="shared" si="17"/>
        <v>1.4819999999999998</v>
      </c>
      <c r="K100" s="173">
        <f t="shared" si="17"/>
        <v>3.136</v>
      </c>
      <c r="L100" s="158">
        <f t="shared" si="17"/>
        <v>2.0409999999999995</v>
      </c>
      <c r="M100" s="242">
        <f t="shared" si="17"/>
        <v>1.0949999999999998</v>
      </c>
      <c r="N100" s="158">
        <f t="shared" si="17"/>
        <v>1.8489999999999998</v>
      </c>
      <c r="O100" s="135">
        <f aca="true" t="shared" si="18" ref="O100:U100">SUM(O83:O99)</f>
        <v>1.3929999999999998</v>
      </c>
      <c r="P100" s="135">
        <f t="shared" si="18"/>
        <v>1.2099999999999997</v>
      </c>
      <c r="Q100" s="135">
        <f t="shared" si="18"/>
        <v>0.9000000000000001</v>
      </c>
      <c r="R100" s="135">
        <f t="shared" si="18"/>
        <v>0.8600000000000001</v>
      </c>
      <c r="S100" s="135">
        <f t="shared" si="18"/>
        <v>0.8820000000000001</v>
      </c>
      <c r="T100" s="135">
        <f t="shared" si="18"/>
        <v>0.9700000000000001</v>
      </c>
      <c r="U100" s="135">
        <f t="shared" si="18"/>
        <v>0.9000000000000001</v>
      </c>
      <c r="V100" s="135">
        <f>SUM(V83:V99)</f>
        <v>1.026</v>
      </c>
      <c r="W100" s="178"/>
      <c r="X100" s="174">
        <f>SUM(X83:X99)</f>
        <v>13.126</v>
      </c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</row>
    <row r="101" spans="2:24" ht="12.75" customHeight="1">
      <c r="B101" s="159"/>
      <c r="C101" s="153"/>
      <c r="D101" s="154"/>
      <c r="E101" s="154"/>
      <c r="F101" s="127"/>
      <c r="G101" s="155"/>
      <c r="H101" s="156"/>
      <c r="I101" s="157"/>
      <c r="J101" s="208"/>
      <c r="K101" s="156"/>
      <c r="L101" s="157"/>
      <c r="M101" s="241"/>
      <c r="N101" s="157"/>
      <c r="O101" s="157"/>
      <c r="P101" s="157"/>
      <c r="Q101" s="157"/>
      <c r="R101" s="131"/>
      <c r="S101" s="131"/>
      <c r="T101" s="131"/>
      <c r="U101" s="131"/>
      <c r="V101" s="131"/>
      <c r="W101" s="132"/>
      <c r="X101" s="174"/>
    </row>
    <row r="102" spans="2:24" ht="12.75">
      <c r="B102" s="169" t="s">
        <v>17</v>
      </c>
      <c r="C102" s="153"/>
      <c r="D102" s="154"/>
      <c r="E102" s="154"/>
      <c r="F102" s="127"/>
      <c r="G102" s="155"/>
      <c r="H102" s="156"/>
      <c r="I102" s="157"/>
      <c r="J102" s="208"/>
      <c r="K102" s="156"/>
      <c r="L102" s="157"/>
      <c r="M102" s="241"/>
      <c r="N102" s="157"/>
      <c r="O102" s="157"/>
      <c r="P102" s="157"/>
      <c r="Q102" s="157"/>
      <c r="R102" s="131"/>
      <c r="S102" s="131"/>
      <c r="T102" s="131"/>
      <c r="U102" s="131"/>
      <c r="V102" s="131"/>
      <c r="W102" s="132"/>
      <c r="X102" s="174"/>
    </row>
    <row r="103" spans="2:24" ht="12.75">
      <c r="B103" s="152" t="s">
        <v>198</v>
      </c>
      <c r="C103" s="153"/>
      <c r="D103" s="154"/>
      <c r="E103" s="154"/>
      <c r="F103" s="127"/>
      <c r="G103" s="155"/>
      <c r="H103" s="156"/>
      <c r="I103" s="157"/>
      <c r="J103" s="208"/>
      <c r="K103" s="156"/>
      <c r="L103" s="157"/>
      <c r="M103" s="241"/>
      <c r="N103" s="157"/>
      <c r="O103" s="157"/>
      <c r="P103" s="157"/>
      <c r="Q103" s="157"/>
      <c r="R103" s="131"/>
      <c r="S103" s="131"/>
      <c r="T103" s="131"/>
      <c r="U103" s="131"/>
      <c r="V103" s="131"/>
      <c r="W103" s="132"/>
      <c r="X103" s="174"/>
    </row>
    <row r="104" spans="2:24" ht="12.75">
      <c r="B104" s="159" t="s">
        <v>238</v>
      </c>
      <c r="C104" s="153"/>
      <c r="D104" s="154">
        <v>0.075</v>
      </c>
      <c r="E104" s="154"/>
      <c r="F104" s="127"/>
      <c r="G104" s="155"/>
      <c r="H104" s="129"/>
      <c r="I104" s="157"/>
      <c r="J104" s="208">
        <v>0.075</v>
      </c>
      <c r="K104" s="177">
        <f aca="true" t="shared" si="19" ref="K104:K113">SUM(H104:J104)</f>
        <v>0.075</v>
      </c>
      <c r="L104" s="158">
        <v>0</v>
      </c>
      <c r="M104" s="246">
        <f aca="true" t="shared" si="20" ref="M104:M113">K104-L104</f>
        <v>0.075</v>
      </c>
      <c r="N104" s="157"/>
      <c r="O104" s="157"/>
      <c r="P104" s="157"/>
      <c r="Q104" s="157"/>
      <c r="R104" s="131"/>
      <c r="S104" s="131"/>
      <c r="T104" s="131"/>
      <c r="U104" s="131"/>
      <c r="V104" s="131"/>
      <c r="W104" s="132"/>
      <c r="X104" s="174">
        <f aca="true" t="shared" si="21" ref="X104:X113">K104+SUM(N104:V104)</f>
        <v>0.075</v>
      </c>
    </row>
    <row r="105" spans="2:24" ht="12.75">
      <c r="B105" s="159" t="s">
        <v>110</v>
      </c>
      <c r="C105" s="153"/>
      <c r="D105" s="154">
        <v>9.05</v>
      </c>
      <c r="E105" s="154"/>
      <c r="F105" s="127"/>
      <c r="G105" s="155"/>
      <c r="H105" s="156"/>
      <c r="I105" s="157">
        <v>0.058</v>
      </c>
      <c r="J105" s="208">
        <v>0.9</v>
      </c>
      <c r="K105" s="177">
        <f t="shared" si="19"/>
        <v>0.9580000000000001</v>
      </c>
      <c r="L105" s="158">
        <v>0.129</v>
      </c>
      <c r="M105" s="246">
        <f t="shared" si="20"/>
        <v>0.8290000000000001</v>
      </c>
      <c r="N105" s="157">
        <v>0.9</v>
      </c>
      <c r="O105" s="157">
        <v>0.9</v>
      </c>
      <c r="P105" s="157">
        <v>0.9</v>
      </c>
      <c r="Q105" s="157">
        <v>0.9</v>
      </c>
      <c r="R105" s="157">
        <v>0.9</v>
      </c>
      <c r="S105" s="157">
        <v>0.9</v>
      </c>
      <c r="T105" s="157">
        <v>0.9</v>
      </c>
      <c r="U105" s="157">
        <v>0.9</v>
      </c>
      <c r="V105" s="157">
        <v>0.892</v>
      </c>
      <c r="W105" s="132"/>
      <c r="X105" s="174">
        <f t="shared" si="21"/>
        <v>9.05</v>
      </c>
    </row>
    <row r="106" spans="2:24" ht="12.75">
      <c r="B106" s="159" t="s">
        <v>111</v>
      </c>
      <c r="C106" s="153"/>
      <c r="D106" s="154">
        <v>0.718</v>
      </c>
      <c r="E106" s="154"/>
      <c r="F106" s="127"/>
      <c r="G106" s="155"/>
      <c r="H106" s="156"/>
      <c r="I106" s="157"/>
      <c r="J106" s="208">
        <v>0.072</v>
      </c>
      <c r="K106" s="177">
        <f t="shared" si="19"/>
        <v>0.072</v>
      </c>
      <c r="L106" s="158">
        <v>0.01</v>
      </c>
      <c r="M106" s="246">
        <f t="shared" si="20"/>
        <v>0.06199999999999999</v>
      </c>
      <c r="N106" s="157">
        <v>0.072</v>
      </c>
      <c r="O106" s="157">
        <v>0.072</v>
      </c>
      <c r="P106" s="157">
        <v>0.072</v>
      </c>
      <c r="Q106" s="157">
        <v>0.072</v>
      </c>
      <c r="R106" s="157">
        <v>0.072</v>
      </c>
      <c r="S106" s="157">
        <v>0.072</v>
      </c>
      <c r="T106" s="157">
        <v>0.072</v>
      </c>
      <c r="U106" s="157">
        <v>0.072</v>
      </c>
      <c r="V106" s="157">
        <v>0.07</v>
      </c>
      <c r="W106" s="132"/>
      <c r="X106" s="174">
        <f t="shared" si="21"/>
        <v>0.7179999999999999</v>
      </c>
    </row>
    <row r="107" spans="2:24" ht="12.75">
      <c r="B107" s="159" t="s">
        <v>113</v>
      </c>
      <c r="C107" s="153"/>
      <c r="D107" s="154">
        <v>0.661</v>
      </c>
      <c r="E107" s="154"/>
      <c r="F107" s="127"/>
      <c r="G107" s="155"/>
      <c r="H107" s="156"/>
      <c r="I107" s="157">
        <v>0.005</v>
      </c>
      <c r="J107" s="208">
        <v>0.066</v>
      </c>
      <c r="K107" s="177">
        <f t="shared" si="19"/>
        <v>0.07100000000000001</v>
      </c>
      <c r="L107" s="158">
        <v>0.014</v>
      </c>
      <c r="M107" s="246">
        <f t="shared" si="20"/>
        <v>0.05700000000000001</v>
      </c>
      <c r="N107" s="157">
        <v>0.066</v>
      </c>
      <c r="O107" s="157">
        <v>0.066</v>
      </c>
      <c r="P107" s="157">
        <v>0.066</v>
      </c>
      <c r="Q107" s="157">
        <v>0.066</v>
      </c>
      <c r="R107" s="157">
        <v>0.066</v>
      </c>
      <c r="S107" s="157">
        <v>0.066</v>
      </c>
      <c r="T107" s="157">
        <v>0.066</v>
      </c>
      <c r="U107" s="157">
        <v>0.066</v>
      </c>
      <c r="V107" s="157">
        <v>0.062</v>
      </c>
      <c r="W107" s="132"/>
      <c r="X107" s="174">
        <f t="shared" si="21"/>
        <v>0.661</v>
      </c>
    </row>
    <row r="108" spans="2:24" ht="12.75">
      <c r="B108" s="159" t="s">
        <v>112</v>
      </c>
      <c r="C108" s="153"/>
      <c r="D108" s="154">
        <v>1.79</v>
      </c>
      <c r="E108" s="154"/>
      <c r="F108" s="127"/>
      <c r="G108" s="155"/>
      <c r="H108" s="156"/>
      <c r="I108" s="157">
        <v>0.02</v>
      </c>
      <c r="J108" s="208">
        <v>0.177</v>
      </c>
      <c r="K108" s="177">
        <f t="shared" si="19"/>
        <v>0.19699999999999998</v>
      </c>
      <c r="L108" s="158">
        <v>0.088</v>
      </c>
      <c r="M108" s="246">
        <f t="shared" si="20"/>
        <v>0.10899999999999999</v>
      </c>
      <c r="N108" s="157">
        <v>0.177</v>
      </c>
      <c r="O108" s="157">
        <v>0.177</v>
      </c>
      <c r="P108" s="157">
        <v>0.177</v>
      </c>
      <c r="Q108" s="157">
        <v>0.177</v>
      </c>
      <c r="R108" s="157">
        <v>0.177</v>
      </c>
      <c r="S108" s="157">
        <v>0.177</v>
      </c>
      <c r="T108" s="157">
        <v>0.177</v>
      </c>
      <c r="U108" s="157">
        <v>0.177</v>
      </c>
      <c r="V108" s="157">
        <v>0.177</v>
      </c>
      <c r="W108" s="132"/>
      <c r="X108" s="174">
        <f t="shared" si="21"/>
        <v>1.7900000000000003</v>
      </c>
    </row>
    <row r="109" spans="2:24" ht="12.75">
      <c r="B109" s="159" t="s">
        <v>203</v>
      </c>
      <c r="C109" s="153"/>
      <c r="D109" s="154">
        <v>0.465</v>
      </c>
      <c r="E109" s="154"/>
      <c r="F109" s="127"/>
      <c r="G109" s="155"/>
      <c r="H109" s="156"/>
      <c r="I109" s="157"/>
      <c r="J109" s="208">
        <v>0.047</v>
      </c>
      <c r="K109" s="177">
        <f t="shared" si="19"/>
        <v>0.047</v>
      </c>
      <c r="L109" s="158">
        <v>0.001</v>
      </c>
      <c r="M109" s="246">
        <f t="shared" si="20"/>
        <v>0.046</v>
      </c>
      <c r="N109" s="157">
        <v>0.047</v>
      </c>
      <c r="O109" s="157">
        <v>0.047</v>
      </c>
      <c r="P109" s="157">
        <v>0.047</v>
      </c>
      <c r="Q109" s="157">
        <v>0.047</v>
      </c>
      <c r="R109" s="157">
        <v>0.047</v>
      </c>
      <c r="S109" s="157">
        <v>0.047</v>
      </c>
      <c r="T109" s="157">
        <v>0.047</v>
      </c>
      <c r="U109" s="157">
        <v>0.047</v>
      </c>
      <c r="V109" s="157">
        <v>0.042</v>
      </c>
      <c r="W109" s="132"/>
      <c r="X109" s="174">
        <f t="shared" si="21"/>
        <v>0.4649999999999999</v>
      </c>
    </row>
    <row r="110" spans="2:24" ht="12.75">
      <c r="B110" s="159" t="s">
        <v>204</v>
      </c>
      <c r="C110" s="153"/>
      <c r="D110" s="154">
        <v>0.1</v>
      </c>
      <c r="E110" s="154"/>
      <c r="F110" s="127"/>
      <c r="G110" s="155"/>
      <c r="H110" s="156"/>
      <c r="I110" s="157"/>
      <c r="J110" s="208">
        <v>0.01</v>
      </c>
      <c r="K110" s="177">
        <f t="shared" si="19"/>
        <v>0.01</v>
      </c>
      <c r="L110" s="158">
        <v>0</v>
      </c>
      <c r="M110" s="246">
        <f t="shared" si="20"/>
        <v>0.01</v>
      </c>
      <c r="N110" s="157">
        <v>0.01</v>
      </c>
      <c r="O110" s="157">
        <v>0.01</v>
      </c>
      <c r="P110" s="157">
        <v>0.01</v>
      </c>
      <c r="Q110" s="157">
        <v>0.01</v>
      </c>
      <c r="R110" s="157">
        <v>0.01</v>
      </c>
      <c r="S110" s="157">
        <v>0.01</v>
      </c>
      <c r="T110" s="157">
        <v>0.01</v>
      </c>
      <c r="U110" s="157">
        <v>0.01</v>
      </c>
      <c r="V110" s="157">
        <v>0.01</v>
      </c>
      <c r="W110" s="132"/>
      <c r="X110" s="174">
        <f t="shared" si="21"/>
        <v>0.09999999999999999</v>
      </c>
    </row>
    <row r="111" spans="2:24" ht="12.75">
      <c r="B111" s="159" t="s">
        <v>114</v>
      </c>
      <c r="C111" s="153"/>
      <c r="D111" s="154">
        <v>0.344</v>
      </c>
      <c r="E111" s="154"/>
      <c r="F111" s="127"/>
      <c r="G111" s="155"/>
      <c r="H111" s="156"/>
      <c r="I111" s="157">
        <v>0.02</v>
      </c>
      <c r="J111" s="208">
        <v>0.031</v>
      </c>
      <c r="K111" s="177">
        <f t="shared" si="19"/>
        <v>0.051000000000000004</v>
      </c>
      <c r="L111" s="158">
        <v>0.039</v>
      </c>
      <c r="M111" s="246">
        <f t="shared" si="20"/>
        <v>0.012000000000000004</v>
      </c>
      <c r="N111" s="157">
        <v>0.031</v>
      </c>
      <c r="O111" s="157">
        <v>0.031</v>
      </c>
      <c r="P111" s="157">
        <v>0.031</v>
      </c>
      <c r="Q111" s="157">
        <v>0.031</v>
      </c>
      <c r="R111" s="157">
        <v>0.031</v>
      </c>
      <c r="S111" s="157">
        <v>0.031</v>
      </c>
      <c r="T111" s="157">
        <v>0.031</v>
      </c>
      <c r="U111" s="157">
        <v>0.031</v>
      </c>
      <c r="V111" s="157">
        <v>0.045</v>
      </c>
      <c r="W111" s="132"/>
      <c r="X111" s="174">
        <f t="shared" si="21"/>
        <v>0.344</v>
      </c>
    </row>
    <row r="112" spans="2:24" ht="12.75">
      <c r="B112" s="152" t="s">
        <v>195</v>
      </c>
      <c r="C112" s="153"/>
      <c r="D112" s="154"/>
      <c r="E112" s="154"/>
      <c r="F112" s="127"/>
      <c r="G112" s="155"/>
      <c r="H112" s="156"/>
      <c r="I112" s="157"/>
      <c r="J112" s="208"/>
      <c r="K112" s="173"/>
      <c r="L112" s="158"/>
      <c r="M112" s="242"/>
      <c r="N112" s="157"/>
      <c r="O112" s="157"/>
      <c r="P112" s="157"/>
      <c r="Q112" s="157"/>
      <c r="R112" s="131"/>
      <c r="S112" s="131"/>
      <c r="T112" s="131"/>
      <c r="U112" s="131"/>
      <c r="V112" s="131"/>
      <c r="W112" s="132"/>
      <c r="X112" s="174"/>
    </row>
    <row r="113" spans="2:24" ht="12.75">
      <c r="B113" s="159" t="s">
        <v>205</v>
      </c>
      <c r="C113" s="153"/>
      <c r="D113" s="154">
        <v>8.16</v>
      </c>
      <c r="E113" s="154"/>
      <c r="F113" s="127"/>
      <c r="G113" s="155"/>
      <c r="H113" s="156"/>
      <c r="I113" s="157">
        <v>0.055</v>
      </c>
      <c r="J113" s="208">
        <v>0.68</v>
      </c>
      <c r="K113" s="177">
        <f t="shared" si="19"/>
        <v>0.7350000000000001</v>
      </c>
      <c r="L113" s="158">
        <v>0.059</v>
      </c>
      <c r="M113" s="246">
        <f t="shared" si="20"/>
        <v>0.6760000000000002</v>
      </c>
      <c r="N113" s="157">
        <v>0.824</v>
      </c>
      <c r="O113" s="157">
        <v>0.824</v>
      </c>
      <c r="P113" s="157">
        <v>0.824</v>
      </c>
      <c r="Q113" s="157">
        <v>0.824</v>
      </c>
      <c r="R113" s="157">
        <v>0.824</v>
      </c>
      <c r="S113" s="157">
        <v>0.824</v>
      </c>
      <c r="T113" s="157">
        <v>0.824</v>
      </c>
      <c r="U113" s="157">
        <v>0.824</v>
      </c>
      <c r="V113" s="157">
        <v>0.833</v>
      </c>
      <c r="W113" s="132"/>
      <c r="X113" s="174">
        <f t="shared" si="21"/>
        <v>8.16</v>
      </c>
    </row>
    <row r="114" spans="2:24" ht="7.5" customHeight="1">
      <c r="B114" s="159"/>
      <c r="C114" s="153"/>
      <c r="D114" s="154"/>
      <c r="E114" s="154"/>
      <c r="F114" s="127"/>
      <c r="G114" s="155"/>
      <c r="H114" s="156"/>
      <c r="I114" s="157"/>
      <c r="J114" s="208"/>
      <c r="K114" s="156"/>
      <c r="L114" s="157"/>
      <c r="M114" s="241"/>
      <c r="N114" s="157"/>
      <c r="O114" s="157"/>
      <c r="P114" s="157"/>
      <c r="Q114" s="157"/>
      <c r="R114" s="131"/>
      <c r="S114" s="131"/>
      <c r="T114" s="131"/>
      <c r="U114" s="131"/>
      <c r="V114" s="131"/>
      <c r="W114" s="132"/>
      <c r="X114" s="174"/>
    </row>
    <row r="115" spans="1:39" s="179" customFormat="1" ht="12.75">
      <c r="A115" s="176"/>
      <c r="B115" s="169" t="s">
        <v>115</v>
      </c>
      <c r="C115" s="170"/>
      <c r="D115" s="171">
        <f>SUM(D104:D113)</f>
        <v>21.363</v>
      </c>
      <c r="E115" s="171"/>
      <c r="F115" s="177"/>
      <c r="G115" s="172"/>
      <c r="H115" s="173">
        <f>SUM(H104:H113)</f>
        <v>0</v>
      </c>
      <c r="I115" s="158">
        <f>SUM(I105:I113)</f>
        <v>0.158</v>
      </c>
      <c r="J115" s="242">
        <f>SUM(J104:J113)</f>
        <v>2.058</v>
      </c>
      <c r="K115" s="230">
        <f>SUM(K104:K113)</f>
        <v>2.216</v>
      </c>
      <c r="L115" s="158">
        <f>SUM(L104:L113)</f>
        <v>0.34</v>
      </c>
      <c r="M115" s="242">
        <f>SUM(M104:M113)</f>
        <v>1.8760000000000001</v>
      </c>
      <c r="N115" s="158">
        <f>SUM(N104:N113)</f>
        <v>2.127</v>
      </c>
      <c r="O115" s="135">
        <f aca="true" t="shared" si="22" ref="O115:U115">SUM(O104:O113)</f>
        <v>2.127</v>
      </c>
      <c r="P115" s="135">
        <f t="shared" si="22"/>
        <v>2.127</v>
      </c>
      <c r="Q115" s="135">
        <f t="shared" si="22"/>
        <v>2.127</v>
      </c>
      <c r="R115" s="135">
        <f t="shared" si="22"/>
        <v>2.127</v>
      </c>
      <c r="S115" s="135">
        <f t="shared" si="22"/>
        <v>2.127</v>
      </c>
      <c r="T115" s="135">
        <f t="shared" si="22"/>
        <v>2.127</v>
      </c>
      <c r="U115" s="135">
        <f t="shared" si="22"/>
        <v>2.127</v>
      </c>
      <c r="V115" s="135">
        <f>SUM(V104:V113)</f>
        <v>2.1310000000000002</v>
      </c>
      <c r="W115" s="178"/>
      <c r="X115" s="174">
        <f>SUM(X104:X113)</f>
        <v>21.363</v>
      </c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</row>
    <row r="116" spans="2:24" ht="12.75">
      <c r="B116" s="159"/>
      <c r="C116" s="153"/>
      <c r="D116" s="154"/>
      <c r="E116" s="154"/>
      <c r="F116" s="127"/>
      <c r="G116" s="155"/>
      <c r="H116" s="156"/>
      <c r="I116" s="157"/>
      <c r="J116" s="208"/>
      <c r="K116" s="156"/>
      <c r="L116" s="157"/>
      <c r="M116" s="241"/>
      <c r="N116" s="157"/>
      <c r="O116" s="157"/>
      <c r="P116" s="157"/>
      <c r="Q116" s="157"/>
      <c r="R116" s="131"/>
      <c r="S116" s="131"/>
      <c r="T116" s="131"/>
      <c r="U116" s="131"/>
      <c r="V116" s="131"/>
      <c r="W116" s="132"/>
      <c r="X116" s="174"/>
    </row>
    <row r="117" spans="2:24" ht="12.75">
      <c r="B117" s="169" t="s">
        <v>18</v>
      </c>
      <c r="C117" s="153"/>
      <c r="D117" s="154"/>
      <c r="E117" s="154"/>
      <c r="F117" s="127"/>
      <c r="G117" s="155"/>
      <c r="H117" s="156"/>
      <c r="I117" s="157"/>
      <c r="J117" s="208"/>
      <c r="K117" s="156"/>
      <c r="L117" s="157"/>
      <c r="M117" s="241"/>
      <c r="N117" s="157"/>
      <c r="O117" s="157"/>
      <c r="P117" s="157"/>
      <c r="Q117" s="157"/>
      <c r="R117" s="131"/>
      <c r="S117" s="131"/>
      <c r="T117" s="131"/>
      <c r="U117" s="131"/>
      <c r="V117" s="131"/>
      <c r="W117" s="132"/>
      <c r="X117" s="174"/>
    </row>
    <row r="118" spans="2:24" ht="12.75">
      <c r="B118" s="152" t="s">
        <v>198</v>
      </c>
      <c r="C118" s="153"/>
      <c r="D118" s="154"/>
      <c r="E118" s="154"/>
      <c r="F118" s="127"/>
      <c r="G118" s="155"/>
      <c r="H118" s="156"/>
      <c r="I118" s="157"/>
      <c r="J118" s="208"/>
      <c r="K118" s="156"/>
      <c r="L118" s="157"/>
      <c r="M118" s="241"/>
      <c r="N118" s="157"/>
      <c r="O118" s="157"/>
      <c r="P118" s="157"/>
      <c r="Q118" s="157"/>
      <c r="R118" s="131"/>
      <c r="S118" s="131"/>
      <c r="T118" s="131"/>
      <c r="U118" s="131"/>
      <c r="V118" s="131"/>
      <c r="W118" s="132"/>
      <c r="X118" s="174"/>
    </row>
    <row r="119" spans="2:24" ht="12.75">
      <c r="B119" s="159" t="s">
        <v>206</v>
      </c>
      <c r="C119" s="153"/>
      <c r="D119" s="205">
        <v>0.22</v>
      </c>
      <c r="E119" s="154"/>
      <c r="F119" s="127"/>
      <c r="G119" s="155"/>
      <c r="H119" s="156">
        <v>0.013</v>
      </c>
      <c r="I119" s="157">
        <v>0.013</v>
      </c>
      <c r="J119" s="208">
        <v>0.013</v>
      </c>
      <c r="K119" s="177">
        <f aca="true" t="shared" si="23" ref="K119:K135">SUM(H119:J119)</f>
        <v>0.039</v>
      </c>
      <c r="L119" s="176">
        <v>0.033</v>
      </c>
      <c r="M119" s="246">
        <f aca="true" t="shared" si="24" ref="M119:M135">K119-L119</f>
        <v>0.005999999999999998</v>
      </c>
      <c r="N119" s="157">
        <v>0.02</v>
      </c>
      <c r="O119" s="157">
        <v>0.02</v>
      </c>
      <c r="P119" s="157">
        <v>0.02</v>
      </c>
      <c r="Q119" s="157">
        <v>0.02</v>
      </c>
      <c r="R119" s="157">
        <v>0.02</v>
      </c>
      <c r="S119" s="157">
        <v>0.02</v>
      </c>
      <c r="T119" s="157">
        <v>0.02</v>
      </c>
      <c r="U119" s="157">
        <v>0.02</v>
      </c>
      <c r="V119" s="208">
        <v>0.021</v>
      </c>
      <c r="W119" s="132"/>
      <c r="X119" s="174">
        <f aca="true" t="shared" si="25" ref="X119:X135">K119+SUM(N119:V119)</f>
        <v>0.22</v>
      </c>
    </row>
    <row r="120" spans="2:24" ht="12.75">
      <c r="B120" s="159" t="s">
        <v>237</v>
      </c>
      <c r="C120" s="153"/>
      <c r="D120" s="205">
        <v>0.185</v>
      </c>
      <c r="E120" s="154"/>
      <c r="F120" s="127"/>
      <c r="G120" s="155"/>
      <c r="H120" s="156"/>
      <c r="I120" s="157">
        <v>0.079</v>
      </c>
      <c r="J120" s="208">
        <v>0.016</v>
      </c>
      <c r="K120" s="177">
        <f t="shared" si="23"/>
        <v>0.095</v>
      </c>
      <c r="L120" s="158">
        <v>0.021</v>
      </c>
      <c r="M120" s="246">
        <f t="shared" si="24"/>
        <v>0.074</v>
      </c>
      <c r="N120" s="157"/>
      <c r="O120" s="157"/>
      <c r="P120" s="157"/>
      <c r="Q120" s="157"/>
      <c r="R120" s="131"/>
      <c r="S120" s="131"/>
      <c r="T120" s="131"/>
      <c r="U120" s="131"/>
      <c r="V120" s="131">
        <v>0.09</v>
      </c>
      <c r="W120" s="132"/>
      <c r="X120" s="174">
        <f t="shared" si="25"/>
        <v>0.185</v>
      </c>
    </row>
    <row r="121" spans="2:24" ht="12.75">
      <c r="B121" s="209" t="s">
        <v>227</v>
      </c>
      <c r="C121" s="204"/>
      <c r="D121" s="206">
        <v>0.075</v>
      </c>
      <c r="E121" s="154"/>
      <c r="F121" s="127"/>
      <c r="G121" s="155"/>
      <c r="H121" s="156"/>
      <c r="I121" s="157"/>
      <c r="J121" s="208"/>
      <c r="K121" s="177">
        <f t="shared" si="23"/>
        <v>0</v>
      </c>
      <c r="L121" s="158">
        <v>0</v>
      </c>
      <c r="M121" s="246">
        <f t="shared" si="24"/>
        <v>0</v>
      </c>
      <c r="N121" s="157">
        <v>0.025</v>
      </c>
      <c r="O121" s="157">
        <v>0.025</v>
      </c>
      <c r="P121" s="157">
        <v>0.025</v>
      </c>
      <c r="Q121" s="157"/>
      <c r="R121" s="131"/>
      <c r="S121" s="131"/>
      <c r="T121" s="131"/>
      <c r="U121" s="131"/>
      <c r="V121" s="131"/>
      <c r="W121" s="132"/>
      <c r="X121" s="174">
        <f t="shared" si="25"/>
        <v>0.07500000000000001</v>
      </c>
    </row>
    <row r="122" spans="2:24" ht="12.75">
      <c r="B122" s="209" t="s">
        <v>228</v>
      </c>
      <c r="C122" s="204"/>
      <c r="D122" s="206">
        <v>0.02</v>
      </c>
      <c r="E122" s="154"/>
      <c r="F122" s="127"/>
      <c r="G122" s="155"/>
      <c r="H122" s="156"/>
      <c r="I122" s="157"/>
      <c r="J122" s="208"/>
      <c r="K122" s="177">
        <f t="shared" si="23"/>
        <v>0</v>
      </c>
      <c r="L122" s="158">
        <v>0</v>
      </c>
      <c r="M122" s="246">
        <f t="shared" si="24"/>
        <v>0</v>
      </c>
      <c r="N122" s="157"/>
      <c r="O122" s="157"/>
      <c r="P122" s="157"/>
      <c r="Q122" s="157"/>
      <c r="R122" s="131"/>
      <c r="S122" s="131"/>
      <c r="T122" s="131"/>
      <c r="U122" s="131"/>
      <c r="V122" s="131">
        <v>0.02</v>
      </c>
      <c r="W122" s="132"/>
      <c r="X122" s="174">
        <f t="shared" si="25"/>
        <v>0.02</v>
      </c>
    </row>
    <row r="123" spans="2:24" ht="12.75">
      <c r="B123" s="209" t="s">
        <v>229</v>
      </c>
      <c r="C123" s="204"/>
      <c r="D123" s="206">
        <v>0.037</v>
      </c>
      <c r="E123" s="154"/>
      <c r="F123" s="127"/>
      <c r="G123" s="155"/>
      <c r="H123" s="156"/>
      <c r="I123" s="157"/>
      <c r="J123" s="208"/>
      <c r="K123" s="177">
        <f t="shared" si="23"/>
        <v>0</v>
      </c>
      <c r="L123" s="158">
        <v>0</v>
      </c>
      <c r="M123" s="246">
        <f t="shared" si="24"/>
        <v>0</v>
      </c>
      <c r="N123" s="157"/>
      <c r="O123" s="157"/>
      <c r="P123" s="157"/>
      <c r="Q123" s="157"/>
      <c r="R123" s="131"/>
      <c r="S123" s="131"/>
      <c r="T123" s="131"/>
      <c r="U123" s="131"/>
      <c r="V123" s="131">
        <v>0.037</v>
      </c>
      <c r="W123" s="132"/>
      <c r="X123" s="174">
        <f t="shared" si="25"/>
        <v>0.037</v>
      </c>
    </row>
    <row r="124" spans="2:24" ht="12.75">
      <c r="B124" s="209" t="s">
        <v>230</v>
      </c>
      <c r="C124" s="204"/>
      <c r="D124" s="206">
        <v>0.047</v>
      </c>
      <c r="E124" s="154"/>
      <c r="F124" s="127"/>
      <c r="G124" s="155"/>
      <c r="H124" s="156"/>
      <c r="I124" s="157"/>
      <c r="J124" s="208"/>
      <c r="K124" s="177">
        <f t="shared" si="23"/>
        <v>0</v>
      </c>
      <c r="L124" s="158">
        <v>0</v>
      </c>
      <c r="M124" s="246">
        <f t="shared" si="24"/>
        <v>0</v>
      </c>
      <c r="N124" s="157"/>
      <c r="O124" s="157"/>
      <c r="P124" s="157"/>
      <c r="Q124" s="157"/>
      <c r="R124" s="131"/>
      <c r="S124" s="131"/>
      <c r="T124" s="131"/>
      <c r="U124" s="131"/>
      <c r="V124" s="131">
        <v>0.047</v>
      </c>
      <c r="W124" s="132"/>
      <c r="X124" s="174">
        <f t="shared" si="25"/>
        <v>0.047</v>
      </c>
    </row>
    <row r="125" spans="2:24" ht="12.75">
      <c r="B125" s="209" t="s">
        <v>231</v>
      </c>
      <c r="C125" s="204"/>
      <c r="D125" s="206">
        <v>0.056</v>
      </c>
      <c r="E125" s="154"/>
      <c r="F125" s="127"/>
      <c r="G125" s="155"/>
      <c r="H125" s="156"/>
      <c r="I125" s="157"/>
      <c r="J125" s="208"/>
      <c r="K125" s="177">
        <f t="shared" si="23"/>
        <v>0</v>
      </c>
      <c r="L125" s="158">
        <v>0</v>
      </c>
      <c r="M125" s="246">
        <f t="shared" si="24"/>
        <v>0</v>
      </c>
      <c r="N125" s="157">
        <v>0.006</v>
      </c>
      <c r="O125" s="157">
        <v>0.006</v>
      </c>
      <c r="P125" s="157">
        <v>0.006</v>
      </c>
      <c r="Q125" s="157">
        <v>0.006</v>
      </c>
      <c r="R125" s="157">
        <v>0.006</v>
      </c>
      <c r="S125" s="157">
        <v>0.006</v>
      </c>
      <c r="T125" s="157">
        <v>0.006</v>
      </c>
      <c r="U125" s="157">
        <v>0.006</v>
      </c>
      <c r="V125" s="157">
        <v>0.008</v>
      </c>
      <c r="W125" s="132"/>
      <c r="X125" s="174">
        <f t="shared" si="25"/>
        <v>0.055999999999999994</v>
      </c>
    </row>
    <row r="126" spans="2:24" ht="12.75">
      <c r="B126" s="209" t="s">
        <v>232</v>
      </c>
      <c r="C126" s="204"/>
      <c r="D126" s="206">
        <v>0.035</v>
      </c>
      <c r="E126" s="154"/>
      <c r="F126" s="127"/>
      <c r="G126" s="155"/>
      <c r="H126" s="156"/>
      <c r="I126" s="157"/>
      <c r="J126" s="208"/>
      <c r="K126" s="177">
        <f t="shared" si="23"/>
        <v>0</v>
      </c>
      <c r="L126" s="158">
        <v>0</v>
      </c>
      <c r="M126" s="246">
        <f t="shared" si="24"/>
        <v>0</v>
      </c>
      <c r="N126" s="157">
        <v>0.004</v>
      </c>
      <c r="O126" s="157">
        <v>0.004</v>
      </c>
      <c r="P126" s="157">
        <v>0.004</v>
      </c>
      <c r="Q126" s="157">
        <v>0.004</v>
      </c>
      <c r="R126" s="157">
        <v>0.004</v>
      </c>
      <c r="S126" s="157">
        <v>0.004</v>
      </c>
      <c r="T126" s="157">
        <v>0.004</v>
      </c>
      <c r="U126" s="157">
        <v>0.004</v>
      </c>
      <c r="V126" s="157">
        <v>0.003</v>
      </c>
      <c r="W126" s="132"/>
      <c r="X126" s="174">
        <f t="shared" si="25"/>
        <v>0.035</v>
      </c>
    </row>
    <row r="127" spans="2:24" ht="12.75">
      <c r="B127" s="209" t="s">
        <v>233</v>
      </c>
      <c r="C127" s="204"/>
      <c r="D127" s="206">
        <v>0.025</v>
      </c>
      <c r="E127" s="154"/>
      <c r="F127" s="127"/>
      <c r="G127" s="155"/>
      <c r="H127" s="156"/>
      <c r="I127" s="157"/>
      <c r="J127" s="208"/>
      <c r="K127" s="177">
        <f t="shared" si="23"/>
        <v>0</v>
      </c>
      <c r="L127" s="158">
        <v>0</v>
      </c>
      <c r="M127" s="246">
        <f t="shared" si="24"/>
        <v>0</v>
      </c>
      <c r="N127" s="157">
        <v>0.013</v>
      </c>
      <c r="O127" s="157">
        <v>0.012</v>
      </c>
      <c r="P127" s="157"/>
      <c r="Q127" s="157"/>
      <c r="R127" s="131"/>
      <c r="S127" s="131"/>
      <c r="T127" s="131"/>
      <c r="U127" s="131"/>
      <c r="V127" s="131"/>
      <c r="W127" s="132"/>
      <c r="X127" s="174">
        <f t="shared" si="25"/>
        <v>0.025</v>
      </c>
    </row>
    <row r="128" spans="2:24" ht="12.75">
      <c r="B128" s="209" t="s">
        <v>234</v>
      </c>
      <c r="C128" s="204"/>
      <c r="D128" s="206">
        <v>0.008</v>
      </c>
      <c r="E128" s="154"/>
      <c r="F128" s="127"/>
      <c r="G128" s="155"/>
      <c r="H128" s="156"/>
      <c r="I128" s="157"/>
      <c r="J128" s="208"/>
      <c r="K128" s="177">
        <f t="shared" si="23"/>
        <v>0</v>
      </c>
      <c r="L128" s="158">
        <v>0</v>
      </c>
      <c r="M128" s="246">
        <f t="shared" si="24"/>
        <v>0</v>
      </c>
      <c r="N128" s="157"/>
      <c r="O128" s="157">
        <v>0.004</v>
      </c>
      <c r="P128" s="157">
        <v>0.004</v>
      </c>
      <c r="Q128" s="157"/>
      <c r="R128" s="131"/>
      <c r="S128" s="131"/>
      <c r="T128" s="131"/>
      <c r="U128" s="131"/>
      <c r="V128" s="131"/>
      <c r="W128" s="132"/>
      <c r="X128" s="174">
        <f t="shared" si="25"/>
        <v>0.008</v>
      </c>
    </row>
    <row r="129" spans="2:24" ht="12.75">
      <c r="B129" s="209" t="s">
        <v>235</v>
      </c>
      <c r="C129" s="204"/>
      <c r="D129" s="206">
        <v>0.04</v>
      </c>
      <c r="E129" s="154"/>
      <c r="F129" s="127"/>
      <c r="G129" s="155"/>
      <c r="H129" s="156"/>
      <c r="I129" s="157"/>
      <c r="J129" s="208"/>
      <c r="K129" s="177">
        <f t="shared" si="23"/>
        <v>0</v>
      </c>
      <c r="L129" s="158">
        <v>0</v>
      </c>
      <c r="M129" s="246">
        <f t="shared" si="24"/>
        <v>0</v>
      </c>
      <c r="N129" s="157"/>
      <c r="O129" s="157"/>
      <c r="P129" s="157"/>
      <c r="Q129" s="157">
        <v>0.007</v>
      </c>
      <c r="R129" s="157">
        <v>0.007</v>
      </c>
      <c r="S129" s="157">
        <v>0.007</v>
      </c>
      <c r="T129" s="157">
        <v>0.007</v>
      </c>
      <c r="U129" s="157">
        <v>0.007</v>
      </c>
      <c r="V129" s="157">
        <v>0.005</v>
      </c>
      <c r="W129" s="132"/>
      <c r="X129" s="174">
        <f t="shared" si="25"/>
        <v>0.04</v>
      </c>
    </row>
    <row r="130" spans="2:24" ht="12.75">
      <c r="B130" s="210" t="s">
        <v>236</v>
      </c>
      <c r="C130" s="203"/>
      <c r="D130" s="207">
        <v>0.053</v>
      </c>
      <c r="E130" s="154"/>
      <c r="F130" s="127"/>
      <c r="G130" s="155"/>
      <c r="H130" s="156"/>
      <c r="I130" s="157"/>
      <c r="J130" s="208"/>
      <c r="K130" s="177">
        <f t="shared" si="23"/>
        <v>0</v>
      </c>
      <c r="L130" s="158">
        <v>0</v>
      </c>
      <c r="M130" s="246">
        <f t="shared" si="24"/>
        <v>0</v>
      </c>
      <c r="N130" s="157">
        <v>0.006</v>
      </c>
      <c r="O130" s="157">
        <v>0.006</v>
      </c>
      <c r="P130" s="157">
        <v>0.006</v>
      </c>
      <c r="Q130" s="157">
        <v>0.006</v>
      </c>
      <c r="R130" s="157">
        <v>0.006</v>
      </c>
      <c r="S130" s="157">
        <v>0.006</v>
      </c>
      <c r="T130" s="157">
        <v>0.006</v>
      </c>
      <c r="U130" s="157">
        <v>0.006</v>
      </c>
      <c r="V130" s="157">
        <v>0.005</v>
      </c>
      <c r="W130" s="132"/>
      <c r="X130" s="174">
        <f t="shared" si="25"/>
        <v>0.05299999999999999</v>
      </c>
    </row>
    <row r="131" spans="2:24" ht="12.75">
      <c r="B131" s="210" t="s">
        <v>262</v>
      </c>
      <c r="C131" s="203"/>
      <c r="D131" s="207">
        <v>0.005</v>
      </c>
      <c r="E131" s="155"/>
      <c r="F131" s="127"/>
      <c r="G131" s="155"/>
      <c r="H131" s="207">
        <v>0.005</v>
      </c>
      <c r="I131" s="157"/>
      <c r="J131" s="208"/>
      <c r="K131" s="177">
        <f t="shared" si="23"/>
        <v>0.005</v>
      </c>
      <c r="L131" s="158">
        <v>0</v>
      </c>
      <c r="M131" s="246">
        <f t="shared" si="24"/>
        <v>0.005</v>
      </c>
      <c r="N131" s="157"/>
      <c r="O131" s="157"/>
      <c r="P131" s="157"/>
      <c r="Q131" s="157"/>
      <c r="R131" s="157"/>
      <c r="S131" s="157"/>
      <c r="T131" s="157"/>
      <c r="U131" s="157"/>
      <c r="V131" s="157"/>
      <c r="W131" s="132"/>
      <c r="X131" s="174">
        <f t="shared" si="25"/>
        <v>0.005</v>
      </c>
    </row>
    <row r="132" spans="2:24" ht="12.75">
      <c r="B132" s="210" t="s">
        <v>263</v>
      </c>
      <c r="C132" s="203"/>
      <c r="D132" s="207">
        <v>0.012</v>
      </c>
      <c r="E132" s="155"/>
      <c r="F132" s="127"/>
      <c r="G132" s="155"/>
      <c r="H132" s="207">
        <v>0.012</v>
      </c>
      <c r="I132" s="157"/>
      <c r="J132" s="208"/>
      <c r="K132" s="177">
        <f t="shared" si="23"/>
        <v>0.012</v>
      </c>
      <c r="L132" s="158">
        <v>0</v>
      </c>
      <c r="M132" s="246">
        <f t="shared" si="24"/>
        <v>0.012</v>
      </c>
      <c r="N132" s="157"/>
      <c r="O132" s="157"/>
      <c r="P132" s="157"/>
      <c r="Q132" s="157"/>
      <c r="R132" s="157"/>
      <c r="S132" s="157"/>
      <c r="T132" s="157"/>
      <c r="U132" s="157"/>
      <c r="V132" s="157"/>
      <c r="W132" s="132"/>
      <c r="X132" s="174">
        <f t="shared" si="25"/>
        <v>0.012</v>
      </c>
    </row>
    <row r="133" spans="2:24" ht="12.75">
      <c r="B133" s="210" t="s">
        <v>264</v>
      </c>
      <c r="C133" s="203"/>
      <c r="D133" s="207">
        <v>0.004</v>
      </c>
      <c r="E133" s="155"/>
      <c r="F133" s="127"/>
      <c r="G133" s="155"/>
      <c r="H133" s="207">
        <v>0.004</v>
      </c>
      <c r="I133" s="157"/>
      <c r="J133" s="208"/>
      <c r="K133" s="177">
        <f t="shared" si="23"/>
        <v>0.004</v>
      </c>
      <c r="L133" s="158">
        <v>0.016</v>
      </c>
      <c r="M133" s="246">
        <f t="shared" si="24"/>
        <v>-0.012</v>
      </c>
      <c r="N133" s="157"/>
      <c r="O133" s="157"/>
      <c r="P133" s="157"/>
      <c r="Q133" s="157"/>
      <c r="R133" s="157"/>
      <c r="S133" s="157"/>
      <c r="T133" s="157"/>
      <c r="U133" s="157"/>
      <c r="V133" s="157"/>
      <c r="W133" s="132"/>
      <c r="X133" s="174">
        <f t="shared" si="25"/>
        <v>0.004</v>
      </c>
    </row>
    <row r="134" spans="2:24" ht="12.75">
      <c r="B134" s="210" t="s">
        <v>265</v>
      </c>
      <c r="C134" s="203"/>
      <c r="D134" s="207">
        <v>0.038</v>
      </c>
      <c r="E134" s="155"/>
      <c r="F134" s="127"/>
      <c r="G134" s="155"/>
      <c r="H134" s="207">
        <v>0.038</v>
      </c>
      <c r="I134" s="157"/>
      <c r="J134" s="208"/>
      <c r="K134" s="177">
        <f t="shared" si="23"/>
        <v>0.038</v>
      </c>
      <c r="L134" s="158">
        <v>0.072</v>
      </c>
      <c r="M134" s="246">
        <f t="shared" si="24"/>
        <v>-0.033999999999999996</v>
      </c>
      <c r="N134" s="157"/>
      <c r="O134" s="157"/>
      <c r="P134" s="157"/>
      <c r="Q134" s="157"/>
      <c r="R134" s="157"/>
      <c r="S134" s="157"/>
      <c r="T134" s="157"/>
      <c r="U134" s="157"/>
      <c r="V134" s="157"/>
      <c r="W134" s="132"/>
      <c r="X134" s="174">
        <f t="shared" si="25"/>
        <v>0.038</v>
      </c>
    </row>
    <row r="135" spans="2:24" ht="12.75">
      <c r="B135" s="210" t="s">
        <v>266</v>
      </c>
      <c r="C135" s="203"/>
      <c r="D135" s="207">
        <v>0.02</v>
      </c>
      <c r="E135" s="155"/>
      <c r="F135" s="127"/>
      <c r="G135" s="155"/>
      <c r="H135" s="207">
        <v>0.02</v>
      </c>
      <c r="I135" s="157"/>
      <c r="J135" s="208"/>
      <c r="K135" s="177">
        <f t="shared" si="23"/>
        <v>0.02</v>
      </c>
      <c r="L135" s="158">
        <v>0.013</v>
      </c>
      <c r="M135" s="246">
        <f t="shared" si="24"/>
        <v>0.007000000000000001</v>
      </c>
      <c r="N135" s="157"/>
      <c r="O135" s="157"/>
      <c r="P135" s="157"/>
      <c r="Q135" s="157"/>
      <c r="R135" s="157"/>
      <c r="S135" s="157"/>
      <c r="T135" s="157"/>
      <c r="U135" s="157"/>
      <c r="V135" s="157"/>
      <c r="W135" s="132"/>
      <c r="X135" s="174">
        <f t="shared" si="25"/>
        <v>0.02</v>
      </c>
    </row>
    <row r="136" spans="1:39" s="179" customFormat="1" ht="12.75">
      <c r="A136" s="176"/>
      <c r="B136" s="159"/>
      <c r="C136" s="170"/>
      <c r="D136" s="171"/>
      <c r="E136" s="171"/>
      <c r="F136" s="177"/>
      <c r="G136" s="172"/>
      <c r="H136" s="173"/>
      <c r="I136" s="158"/>
      <c r="J136" s="230"/>
      <c r="K136" s="173"/>
      <c r="L136" s="158"/>
      <c r="M136" s="242"/>
      <c r="N136" s="158"/>
      <c r="O136" s="158"/>
      <c r="P136" s="158"/>
      <c r="Q136" s="158"/>
      <c r="R136" s="135"/>
      <c r="S136" s="135"/>
      <c r="T136" s="135"/>
      <c r="U136" s="135"/>
      <c r="V136" s="135"/>
      <c r="W136" s="178"/>
      <c r="X136" s="174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</row>
    <row r="137" spans="1:39" s="179" customFormat="1" ht="12.75">
      <c r="A137" s="176"/>
      <c r="B137" s="169" t="s">
        <v>116</v>
      </c>
      <c r="C137" s="170"/>
      <c r="D137" s="171">
        <f>SUM(D118:D135)</f>
        <v>0.8800000000000003</v>
      </c>
      <c r="E137" s="171"/>
      <c r="F137" s="177"/>
      <c r="G137" s="172"/>
      <c r="H137" s="173">
        <f aca="true" t="shared" si="26" ref="H137:N137">SUM(H118:H135)</f>
        <v>0.09200000000000001</v>
      </c>
      <c r="I137" s="158">
        <f t="shared" si="26"/>
        <v>0.092</v>
      </c>
      <c r="J137" s="242">
        <f t="shared" si="26"/>
        <v>0.028999999999999998</v>
      </c>
      <c r="K137" s="230">
        <f t="shared" si="26"/>
        <v>0.21300000000000002</v>
      </c>
      <c r="L137" s="158">
        <f t="shared" si="26"/>
        <v>0.15500000000000003</v>
      </c>
      <c r="M137" s="242">
        <f t="shared" si="26"/>
        <v>0.057999999999999996</v>
      </c>
      <c r="N137" s="158">
        <f t="shared" si="26"/>
        <v>0.074</v>
      </c>
      <c r="O137" s="135">
        <f aca="true" t="shared" si="27" ref="O137:U137">SUM(O118:O135)</f>
        <v>0.077</v>
      </c>
      <c r="P137" s="135">
        <f t="shared" si="27"/>
        <v>0.065</v>
      </c>
      <c r="Q137" s="135">
        <f t="shared" si="27"/>
        <v>0.043000000000000003</v>
      </c>
      <c r="R137" s="135">
        <f t="shared" si="27"/>
        <v>0.043000000000000003</v>
      </c>
      <c r="S137" s="135">
        <f t="shared" si="27"/>
        <v>0.043000000000000003</v>
      </c>
      <c r="T137" s="135">
        <f t="shared" si="27"/>
        <v>0.043000000000000003</v>
      </c>
      <c r="U137" s="135">
        <f t="shared" si="27"/>
        <v>0.043000000000000003</v>
      </c>
      <c r="V137" s="135">
        <f>SUM(V118:V135)</f>
        <v>0.23600000000000004</v>
      </c>
      <c r="W137" s="178"/>
      <c r="X137" s="174">
        <f>SUM(X118:X135)</f>
        <v>0.8800000000000002</v>
      </c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</row>
    <row r="138" spans="1:39" s="179" customFormat="1" ht="12.75">
      <c r="A138" s="176"/>
      <c r="B138" s="169"/>
      <c r="C138" s="170"/>
      <c r="D138" s="171"/>
      <c r="E138" s="171"/>
      <c r="F138" s="177"/>
      <c r="G138" s="172"/>
      <c r="H138" s="173"/>
      <c r="I138" s="158"/>
      <c r="J138" s="230"/>
      <c r="K138" s="173"/>
      <c r="L138" s="158"/>
      <c r="M138" s="242"/>
      <c r="N138" s="158"/>
      <c r="O138" s="158"/>
      <c r="P138" s="158"/>
      <c r="Q138" s="158"/>
      <c r="R138" s="135"/>
      <c r="S138" s="135"/>
      <c r="T138" s="135"/>
      <c r="U138" s="135"/>
      <c r="V138" s="135"/>
      <c r="W138" s="178"/>
      <c r="X138" s="174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</row>
    <row r="139" spans="1:39" s="179" customFormat="1" ht="12.75">
      <c r="A139" s="176"/>
      <c r="B139" s="169" t="s">
        <v>119</v>
      </c>
      <c r="C139" s="170"/>
      <c r="D139" s="171"/>
      <c r="E139" s="171"/>
      <c r="F139" s="177"/>
      <c r="G139" s="172"/>
      <c r="H139" s="173"/>
      <c r="I139" s="158"/>
      <c r="J139" s="230"/>
      <c r="K139" s="173"/>
      <c r="L139" s="158"/>
      <c r="M139" s="242"/>
      <c r="N139" s="158"/>
      <c r="O139" s="158"/>
      <c r="P139" s="158"/>
      <c r="Q139" s="158"/>
      <c r="R139" s="135"/>
      <c r="S139" s="135"/>
      <c r="T139" s="135"/>
      <c r="U139" s="135"/>
      <c r="V139" s="135"/>
      <c r="W139" s="178"/>
      <c r="X139" s="174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</row>
    <row r="140" spans="1:39" s="179" customFormat="1" ht="12.75">
      <c r="A140" s="176"/>
      <c r="B140" s="152" t="s">
        <v>198</v>
      </c>
      <c r="C140" s="170"/>
      <c r="D140" s="171"/>
      <c r="E140" s="171"/>
      <c r="F140" s="177"/>
      <c r="G140" s="172"/>
      <c r="H140" s="173"/>
      <c r="I140" s="158"/>
      <c r="J140" s="230"/>
      <c r="K140" s="173"/>
      <c r="L140" s="158"/>
      <c r="M140" s="242"/>
      <c r="N140" s="158"/>
      <c r="O140" s="158"/>
      <c r="P140" s="158"/>
      <c r="Q140" s="158"/>
      <c r="R140" s="135"/>
      <c r="S140" s="135"/>
      <c r="T140" s="135"/>
      <c r="U140" s="135"/>
      <c r="V140" s="135"/>
      <c r="W140" s="178"/>
      <c r="X140" s="174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</row>
    <row r="141" spans="2:24" ht="12.75">
      <c r="B141" s="159" t="s">
        <v>120</v>
      </c>
      <c r="C141" s="153"/>
      <c r="D141" s="154">
        <v>0.105</v>
      </c>
      <c r="E141" s="154"/>
      <c r="F141" s="127"/>
      <c r="G141" s="155"/>
      <c r="H141" s="156"/>
      <c r="I141" s="157"/>
      <c r="J141" s="208">
        <v>0.01</v>
      </c>
      <c r="K141" s="177">
        <f>SUM(H141:J141)</f>
        <v>0.01</v>
      </c>
      <c r="L141" s="158">
        <v>0</v>
      </c>
      <c r="M141" s="246">
        <f>K141-L141</f>
        <v>0.01</v>
      </c>
      <c r="N141" s="157">
        <v>0.01</v>
      </c>
      <c r="O141" s="157">
        <v>0.01</v>
      </c>
      <c r="P141" s="157">
        <v>0.01</v>
      </c>
      <c r="Q141" s="157">
        <v>0.01</v>
      </c>
      <c r="R141" s="157">
        <v>0.01</v>
      </c>
      <c r="S141" s="157">
        <v>0.01</v>
      </c>
      <c r="T141" s="157">
        <v>0.01</v>
      </c>
      <c r="U141" s="157">
        <v>0.01</v>
      </c>
      <c r="V141" s="157">
        <v>0.015</v>
      </c>
      <c r="W141" s="132"/>
      <c r="X141" s="174">
        <f>K141+SUM(N141:V141)</f>
        <v>0.105</v>
      </c>
    </row>
    <row r="142" spans="2:24" ht="12.75">
      <c r="B142" s="159" t="s">
        <v>207</v>
      </c>
      <c r="C142" s="153"/>
      <c r="D142" s="154">
        <v>0.1</v>
      </c>
      <c r="E142" s="154"/>
      <c r="F142" s="127"/>
      <c r="G142" s="155"/>
      <c r="H142" s="156"/>
      <c r="I142" s="157"/>
      <c r="J142" s="208">
        <v>0.01</v>
      </c>
      <c r="K142" s="177">
        <f>SUM(H142:J142)</f>
        <v>0.01</v>
      </c>
      <c r="L142" s="158">
        <v>0</v>
      </c>
      <c r="M142" s="246">
        <f>K142-L142</f>
        <v>0.01</v>
      </c>
      <c r="N142" s="157">
        <v>0.01</v>
      </c>
      <c r="O142" s="157">
        <v>0.01</v>
      </c>
      <c r="P142" s="157">
        <v>0.01</v>
      </c>
      <c r="Q142" s="157">
        <v>0.01</v>
      </c>
      <c r="R142" s="157">
        <v>0.01</v>
      </c>
      <c r="S142" s="157">
        <v>0.01</v>
      </c>
      <c r="T142" s="157">
        <v>0.01</v>
      </c>
      <c r="U142" s="157">
        <v>0.01</v>
      </c>
      <c r="V142" s="157">
        <v>0.01</v>
      </c>
      <c r="W142" s="132"/>
      <c r="X142" s="174">
        <f>K142+SUM(N142:V142)</f>
        <v>0.09999999999999999</v>
      </c>
    </row>
    <row r="143" spans="2:24" ht="12.75">
      <c r="B143" s="159" t="s">
        <v>275</v>
      </c>
      <c r="C143" s="153"/>
      <c r="D143" s="154">
        <v>0.016</v>
      </c>
      <c r="E143" s="155"/>
      <c r="F143" s="127"/>
      <c r="G143" s="155"/>
      <c r="H143" s="154">
        <v>0.016</v>
      </c>
      <c r="I143" s="157"/>
      <c r="J143" s="208"/>
      <c r="K143" s="177">
        <f>SUM(H143:J143)</f>
        <v>0.016</v>
      </c>
      <c r="L143" s="158">
        <v>0</v>
      </c>
      <c r="M143" s="246">
        <f>K143-L143</f>
        <v>0.016</v>
      </c>
      <c r="N143" s="157"/>
      <c r="O143" s="157"/>
      <c r="P143" s="157"/>
      <c r="Q143" s="157"/>
      <c r="R143" s="157"/>
      <c r="S143" s="157"/>
      <c r="T143" s="157"/>
      <c r="U143" s="157"/>
      <c r="V143" s="157"/>
      <c r="W143" s="132"/>
      <c r="X143" s="174">
        <f>K143+SUM(N143:V143)</f>
        <v>0.016</v>
      </c>
    </row>
    <row r="144" spans="2:24" ht="12.75">
      <c r="B144" s="159" t="s">
        <v>276</v>
      </c>
      <c r="C144" s="153"/>
      <c r="D144" s="154">
        <v>0.003</v>
      </c>
      <c r="E144" s="155"/>
      <c r="F144" s="127"/>
      <c r="G144" s="155"/>
      <c r="H144" s="154">
        <v>0.003</v>
      </c>
      <c r="I144" s="157"/>
      <c r="J144" s="208"/>
      <c r="K144" s="177">
        <f>SUM(H144:J144)</f>
        <v>0.003</v>
      </c>
      <c r="L144" s="158">
        <v>0</v>
      </c>
      <c r="M144" s="246">
        <f>K144-L144</f>
        <v>0.003</v>
      </c>
      <c r="N144" s="157"/>
      <c r="O144" s="157"/>
      <c r="P144" s="157"/>
      <c r="Q144" s="157"/>
      <c r="R144" s="157"/>
      <c r="S144" s="157"/>
      <c r="T144" s="157"/>
      <c r="U144" s="157"/>
      <c r="V144" s="157"/>
      <c r="W144" s="132"/>
      <c r="X144" s="174">
        <f>K144+SUM(N144:V144)</f>
        <v>0.003</v>
      </c>
    </row>
    <row r="145" spans="2:24" ht="12.75">
      <c r="B145" s="159" t="s">
        <v>277</v>
      </c>
      <c r="C145" s="153"/>
      <c r="D145" s="154">
        <v>0.003</v>
      </c>
      <c r="E145" s="155"/>
      <c r="F145" s="127"/>
      <c r="G145" s="155"/>
      <c r="H145" s="154">
        <v>0.003</v>
      </c>
      <c r="I145" s="157"/>
      <c r="J145" s="208"/>
      <c r="K145" s="177">
        <f>SUM(H145:J145)</f>
        <v>0.003</v>
      </c>
      <c r="L145" s="158">
        <v>0.008</v>
      </c>
      <c r="M145" s="246">
        <f>K145-L145</f>
        <v>-0.005</v>
      </c>
      <c r="N145" s="157"/>
      <c r="O145" s="157"/>
      <c r="P145" s="157"/>
      <c r="Q145" s="157"/>
      <c r="R145" s="157"/>
      <c r="S145" s="157"/>
      <c r="T145" s="157"/>
      <c r="U145" s="157"/>
      <c r="V145" s="157"/>
      <c r="W145" s="132"/>
      <c r="X145" s="174">
        <f>K145+SUM(N145:V145)</f>
        <v>0.003</v>
      </c>
    </row>
    <row r="146" spans="2:24" ht="12.75">
      <c r="B146" s="159"/>
      <c r="C146" s="153"/>
      <c r="D146" s="154"/>
      <c r="E146" s="154"/>
      <c r="F146" s="127"/>
      <c r="G146" s="155"/>
      <c r="H146" s="156"/>
      <c r="I146" s="157"/>
      <c r="J146" s="208"/>
      <c r="K146" s="156"/>
      <c r="L146" s="157"/>
      <c r="M146" s="241"/>
      <c r="N146" s="157"/>
      <c r="O146" s="157"/>
      <c r="P146" s="157"/>
      <c r="Q146" s="157"/>
      <c r="R146" s="135"/>
      <c r="S146" s="135"/>
      <c r="T146" s="135"/>
      <c r="U146" s="135"/>
      <c r="V146" s="135"/>
      <c r="W146" s="132"/>
      <c r="X146" s="174"/>
    </row>
    <row r="147" spans="2:24" ht="12.75">
      <c r="B147" s="169" t="s">
        <v>208</v>
      </c>
      <c r="C147" s="170"/>
      <c r="D147" s="171">
        <f>SUM(D141:D145)</f>
        <v>0.22700000000000004</v>
      </c>
      <c r="E147" s="171"/>
      <c r="F147" s="127"/>
      <c r="G147" s="172"/>
      <c r="H147" s="173">
        <f aca="true" t="shared" si="28" ref="H147:N147">SUM(H141:H145)</f>
        <v>0.022</v>
      </c>
      <c r="I147" s="158">
        <f t="shared" si="28"/>
        <v>0</v>
      </c>
      <c r="J147" s="242">
        <f t="shared" si="28"/>
        <v>0.02</v>
      </c>
      <c r="K147" s="230">
        <f t="shared" si="28"/>
        <v>0.04200000000000001</v>
      </c>
      <c r="L147" s="158">
        <f t="shared" si="28"/>
        <v>0.008</v>
      </c>
      <c r="M147" s="242">
        <f t="shared" si="28"/>
        <v>0.03400000000000001</v>
      </c>
      <c r="N147" s="158">
        <f t="shared" si="28"/>
        <v>0.02</v>
      </c>
      <c r="O147" s="135">
        <f aca="true" t="shared" si="29" ref="O147:U147">SUM(O141:O145)</f>
        <v>0.02</v>
      </c>
      <c r="P147" s="135">
        <f t="shared" si="29"/>
        <v>0.02</v>
      </c>
      <c r="Q147" s="135">
        <f t="shared" si="29"/>
        <v>0.02</v>
      </c>
      <c r="R147" s="135">
        <f t="shared" si="29"/>
        <v>0.02</v>
      </c>
      <c r="S147" s="135">
        <f t="shared" si="29"/>
        <v>0.02</v>
      </c>
      <c r="T147" s="135">
        <f t="shared" si="29"/>
        <v>0.02</v>
      </c>
      <c r="U147" s="135">
        <f t="shared" si="29"/>
        <v>0.02</v>
      </c>
      <c r="V147" s="135">
        <f>SUM(V141:V145)</f>
        <v>0.025</v>
      </c>
      <c r="W147" s="132"/>
      <c r="X147" s="174">
        <f>SUM(X141:X145)</f>
        <v>0.22699999999999998</v>
      </c>
    </row>
    <row r="148" spans="2:24" ht="12.75">
      <c r="B148" s="169"/>
      <c r="C148" s="170"/>
      <c r="D148" s="171"/>
      <c r="E148" s="171"/>
      <c r="F148" s="127"/>
      <c r="G148" s="172"/>
      <c r="H148" s="173"/>
      <c r="I148" s="158"/>
      <c r="J148" s="230"/>
      <c r="K148" s="173"/>
      <c r="L148" s="158"/>
      <c r="M148" s="242"/>
      <c r="N148" s="158"/>
      <c r="O148" s="158"/>
      <c r="P148" s="158"/>
      <c r="Q148" s="158"/>
      <c r="R148" s="131"/>
      <c r="S148" s="131"/>
      <c r="T148" s="131"/>
      <c r="U148" s="131"/>
      <c r="V148" s="131"/>
      <c r="W148" s="132"/>
      <c r="X148" s="174"/>
    </row>
    <row r="149" spans="2:24" ht="12.75">
      <c r="B149" s="169" t="s">
        <v>132</v>
      </c>
      <c r="C149" s="170"/>
      <c r="D149" s="171"/>
      <c r="E149" s="171"/>
      <c r="F149" s="127"/>
      <c r="G149" s="172"/>
      <c r="H149" s="173"/>
      <c r="I149" s="158"/>
      <c r="J149" s="230"/>
      <c r="K149" s="173"/>
      <c r="L149" s="158"/>
      <c r="M149" s="242"/>
      <c r="N149" s="158"/>
      <c r="O149" s="158"/>
      <c r="P149" s="158"/>
      <c r="Q149" s="158"/>
      <c r="R149" s="131"/>
      <c r="S149" s="131"/>
      <c r="T149" s="131"/>
      <c r="U149" s="131"/>
      <c r="V149" s="131"/>
      <c r="W149" s="132"/>
      <c r="X149" s="174"/>
    </row>
    <row r="150" spans="2:24" ht="12.75">
      <c r="B150" s="169"/>
      <c r="C150" s="170"/>
      <c r="D150" s="171"/>
      <c r="E150" s="171"/>
      <c r="F150" s="127"/>
      <c r="G150" s="172"/>
      <c r="H150" s="173"/>
      <c r="I150" s="158"/>
      <c r="J150" s="230"/>
      <c r="K150" s="173"/>
      <c r="L150" s="158"/>
      <c r="M150" s="242"/>
      <c r="N150" s="158"/>
      <c r="O150" s="158"/>
      <c r="P150" s="158"/>
      <c r="Q150" s="158"/>
      <c r="R150" s="131"/>
      <c r="S150" s="131"/>
      <c r="T150" s="131"/>
      <c r="U150" s="131"/>
      <c r="V150" s="131"/>
      <c r="W150" s="132"/>
      <c r="X150" s="174"/>
    </row>
    <row r="151" spans="2:24" ht="12.75">
      <c r="B151" s="159" t="s">
        <v>279</v>
      </c>
      <c r="C151" s="170"/>
      <c r="D151" s="154">
        <v>0.007</v>
      </c>
      <c r="E151" s="171"/>
      <c r="F151" s="127"/>
      <c r="G151" s="172"/>
      <c r="H151" s="156">
        <v>0.007</v>
      </c>
      <c r="I151" s="158"/>
      <c r="J151" s="230"/>
      <c r="K151" s="177">
        <f aca="true" t="shared" si="30" ref="K151:K164">SUM(H151:J151)</f>
        <v>0.007</v>
      </c>
      <c r="L151" s="158">
        <v>0.001</v>
      </c>
      <c r="M151" s="246">
        <f aca="true" t="shared" si="31" ref="M151:M164">K151-L151</f>
        <v>0.006</v>
      </c>
      <c r="N151" s="158"/>
      <c r="O151" s="158"/>
      <c r="P151" s="158"/>
      <c r="Q151" s="158"/>
      <c r="R151" s="131"/>
      <c r="S151" s="131"/>
      <c r="T151" s="131"/>
      <c r="U151" s="131"/>
      <c r="V151" s="131"/>
      <c r="W151" s="132"/>
      <c r="X151" s="174">
        <f aca="true" t="shared" si="32" ref="X151:X164">K151+SUM(N151:V151)</f>
        <v>0.007</v>
      </c>
    </row>
    <row r="152" spans="2:24" ht="12.75">
      <c r="B152" s="159" t="s">
        <v>134</v>
      </c>
      <c r="C152" s="153"/>
      <c r="D152" s="154">
        <v>0.34</v>
      </c>
      <c r="E152" s="154"/>
      <c r="F152" s="127"/>
      <c r="G152" s="155"/>
      <c r="H152" s="156"/>
      <c r="I152" s="157"/>
      <c r="J152" s="208">
        <v>0.032</v>
      </c>
      <c r="K152" s="177">
        <f t="shared" si="30"/>
        <v>0.032</v>
      </c>
      <c r="L152" s="158">
        <v>0</v>
      </c>
      <c r="M152" s="246">
        <f t="shared" si="31"/>
        <v>0.032</v>
      </c>
      <c r="N152" s="157">
        <v>0.032</v>
      </c>
      <c r="O152" s="157">
        <v>0.032</v>
      </c>
      <c r="P152" s="157">
        <v>0.032</v>
      </c>
      <c r="Q152" s="157">
        <v>0.032</v>
      </c>
      <c r="R152" s="157">
        <v>0.032</v>
      </c>
      <c r="S152" s="157">
        <v>0.032</v>
      </c>
      <c r="T152" s="157">
        <v>0.032</v>
      </c>
      <c r="U152" s="157">
        <v>0.032</v>
      </c>
      <c r="V152" s="157">
        <v>0.052</v>
      </c>
      <c r="W152" s="132"/>
      <c r="X152" s="174">
        <f t="shared" si="32"/>
        <v>0.33999999999999997</v>
      </c>
    </row>
    <row r="153" spans="2:24" ht="12.75">
      <c r="B153" s="159" t="s">
        <v>133</v>
      </c>
      <c r="C153" s="153"/>
      <c r="D153" s="154">
        <v>0.28</v>
      </c>
      <c r="E153" s="154"/>
      <c r="F153" s="127"/>
      <c r="G153" s="155"/>
      <c r="H153" s="156"/>
      <c r="I153" s="157"/>
      <c r="J153" s="208">
        <v>0.07</v>
      </c>
      <c r="K153" s="177">
        <f t="shared" si="30"/>
        <v>0.07</v>
      </c>
      <c r="L153" s="158">
        <v>0</v>
      </c>
      <c r="M153" s="246">
        <f t="shared" si="31"/>
        <v>0.07</v>
      </c>
      <c r="N153" s="157">
        <v>0.023</v>
      </c>
      <c r="O153" s="157">
        <v>0.023</v>
      </c>
      <c r="P153" s="157">
        <v>0.023</v>
      </c>
      <c r="Q153" s="157">
        <v>0.023</v>
      </c>
      <c r="R153" s="157">
        <v>0.023</v>
      </c>
      <c r="S153" s="157">
        <v>0.023</v>
      </c>
      <c r="T153" s="157">
        <v>0.023</v>
      </c>
      <c r="U153" s="157">
        <v>0.023</v>
      </c>
      <c r="V153" s="157">
        <v>0.026</v>
      </c>
      <c r="W153" s="132"/>
      <c r="X153" s="174">
        <f t="shared" si="32"/>
        <v>0.27999999999999997</v>
      </c>
    </row>
    <row r="154" spans="2:24" ht="12.75">
      <c r="B154" s="159" t="s">
        <v>209</v>
      </c>
      <c r="C154" s="153"/>
      <c r="D154" s="154">
        <v>0.105</v>
      </c>
      <c r="E154" s="154"/>
      <c r="F154" s="127"/>
      <c r="G154" s="155"/>
      <c r="H154" s="156"/>
      <c r="I154" s="157"/>
      <c r="J154" s="208">
        <v>0.01</v>
      </c>
      <c r="K154" s="177">
        <f t="shared" si="30"/>
        <v>0.01</v>
      </c>
      <c r="L154" s="158">
        <v>0</v>
      </c>
      <c r="M154" s="246">
        <f t="shared" si="31"/>
        <v>0.01</v>
      </c>
      <c r="N154" s="157">
        <v>0.01</v>
      </c>
      <c r="O154" s="157">
        <v>0.01</v>
      </c>
      <c r="P154" s="157">
        <v>0.01</v>
      </c>
      <c r="Q154" s="157">
        <v>0.01</v>
      </c>
      <c r="R154" s="157">
        <v>0.01</v>
      </c>
      <c r="S154" s="157">
        <v>0.01</v>
      </c>
      <c r="T154" s="157">
        <v>0.01</v>
      </c>
      <c r="U154" s="157">
        <v>0.01</v>
      </c>
      <c r="V154" s="157">
        <v>0.015</v>
      </c>
      <c r="W154" s="132"/>
      <c r="X154" s="174">
        <f t="shared" si="32"/>
        <v>0.105</v>
      </c>
    </row>
    <row r="155" spans="2:24" ht="12.75">
      <c r="B155" s="181" t="s">
        <v>210</v>
      </c>
      <c r="C155" s="153"/>
      <c r="D155" s="154">
        <v>0.141</v>
      </c>
      <c r="E155" s="154"/>
      <c r="F155" s="127"/>
      <c r="G155" s="155"/>
      <c r="H155" s="156"/>
      <c r="I155" s="157"/>
      <c r="J155" s="208">
        <v>0.012</v>
      </c>
      <c r="K155" s="177">
        <f t="shared" si="30"/>
        <v>0.012</v>
      </c>
      <c r="L155" s="158">
        <v>0</v>
      </c>
      <c r="M155" s="246">
        <f t="shared" si="31"/>
        <v>0.012</v>
      </c>
      <c r="N155" s="157">
        <v>0.012</v>
      </c>
      <c r="O155" s="157">
        <v>0.012</v>
      </c>
      <c r="P155" s="157">
        <v>0.012</v>
      </c>
      <c r="Q155" s="157">
        <v>0.012</v>
      </c>
      <c r="R155" s="157">
        <v>0.012</v>
      </c>
      <c r="S155" s="157">
        <v>0.012</v>
      </c>
      <c r="T155" s="157">
        <v>0.012</v>
      </c>
      <c r="U155" s="157">
        <v>0.012</v>
      </c>
      <c r="V155" s="157">
        <v>0.033</v>
      </c>
      <c r="W155" s="132"/>
      <c r="X155" s="174">
        <f t="shared" si="32"/>
        <v>0.14100000000000001</v>
      </c>
    </row>
    <row r="156" spans="2:24" ht="12.75">
      <c r="B156" s="159" t="s">
        <v>135</v>
      </c>
      <c r="C156" s="153"/>
      <c r="D156" s="154">
        <v>0.115</v>
      </c>
      <c r="E156" s="154"/>
      <c r="G156" s="155"/>
      <c r="H156" s="156"/>
      <c r="I156" s="157">
        <v>0.012</v>
      </c>
      <c r="J156" s="208">
        <v>0.011</v>
      </c>
      <c r="K156" s="177">
        <f t="shared" si="30"/>
        <v>0.023</v>
      </c>
      <c r="L156" s="256">
        <v>0.012</v>
      </c>
      <c r="M156" s="246">
        <f t="shared" si="31"/>
        <v>0.011</v>
      </c>
      <c r="N156" s="157">
        <v>0.011</v>
      </c>
      <c r="O156" s="157">
        <v>0.011</v>
      </c>
      <c r="P156" s="157">
        <v>0.01</v>
      </c>
      <c r="Q156" s="157">
        <v>0.01</v>
      </c>
      <c r="R156" s="157">
        <v>0.01</v>
      </c>
      <c r="S156" s="157">
        <v>0.01</v>
      </c>
      <c r="T156" s="157">
        <v>0.01</v>
      </c>
      <c r="U156" s="157">
        <v>0.01</v>
      </c>
      <c r="V156" s="157">
        <v>0.01</v>
      </c>
      <c r="W156" s="132"/>
      <c r="X156" s="174">
        <f t="shared" si="32"/>
        <v>0.11499999999999999</v>
      </c>
    </row>
    <row r="157" spans="2:24" ht="12.75">
      <c r="B157" s="159" t="s">
        <v>211</v>
      </c>
      <c r="C157" s="153"/>
      <c r="D157" s="154">
        <v>0.052</v>
      </c>
      <c r="E157" s="154"/>
      <c r="F157" s="127"/>
      <c r="G157" s="155"/>
      <c r="H157" s="156"/>
      <c r="I157" s="157"/>
      <c r="J157" s="208">
        <v>0.005</v>
      </c>
      <c r="K157" s="177">
        <f t="shared" si="30"/>
        <v>0.005</v>
      </c>
      <c r="L157" s="158">
        <v>0</v>
      </c>
      <c r="M157" s="246">
        <f t="shared" si="31"/>
        <v>0.005</v>
      </c>
      <c r="N157" s="157">
        <v>0.005</v>
      </c>
      <c r="O157" s="157">
        <v>0.005</v>
      </c>
      <c r="P157" s="157">
        <v>0.005</v>
      </c>
      <c r="Q157" s="157">
        <v>0.005</v>
      </c>
      <c r="R157" s="157">
        <v>0.005</v>
      </c>
      <c r="S157" s="157">
        <v>0.005</v>
      </c>
      <c r="T157" s="157">
        <v>0.005</v>
      </c>
      <c r="U157" s="157">
        <v>0.005</v>
      </c>
      <c r="V157" s="157">
        <v>0.007</v>
      </c>
      <c r="W157" s="132"/>
      <c r="X157" s="174">
        <f t="shared" si="32"/>
        <v>0.052</v>
      </c>
    </row>
    <row r="158" spans="2:24" ht="12.75">
      <c r="B158" s="181" t="s">
        <v>212</v>
      </c>
      <c r="C158" s="153"/>
      <c r="D158" s="154">
        <v>0.006</v>
      </c>
      <c r="E158" s="154"/>
      <c r="F158" s="127"/>
      <c r="G158" s="155"/>
      <c r="H158" s="156"/>
      <c r="I158" s="157"/>
      <c r="J158" s="208">
        <v>0.006</v>
      </c>
      <c r="K158" s="177">
        <f t="shared" si="30"/>
        <v>0.006</v>
      </c>
      <c r="L158" s="158">
        <v>0</v>
      </c>
      <c r="M158" s="246">
        <f t="shared" si="31"/>
        <v>0.006</v>
      </c>
      <c r="N158" s="157"/>
      <c r="O158" s="157"/>
      <c r="P158" s="157"/>
      <c r="Q158" s="157"/>
      <c r="R158" s="157"/>
      <c r="S158" s="157"/>
      <c r="T158" s="157"/>
      <c r="U158" s="157"/>
      <c r="V158" s="157"/>
      <c r="W158" s="132"/>
      <c r="X158" s="174">
        <f t="shared" si="32"/>
        <v>0.006</v>
      </c>
    </row>
    <row r="159" spans="2:24" ht="12.75">
      <c r="B159" s="159" t="s">
        <v>213</v>
      </c>
      <c r="C159" s="153"/>
      <c r="D159" s="154">
        <v>0.01</v>
      </c>
      <c r="E159" s="154"/>
      <c r="F159" s="127"/>
      <c r="G159" s="155"/>
      <c r="H159" s="156"/>
      <c r="I159" s="157"/>
      <c r="J159" s="208">
        <v>0.01</v>
      </c>
      <c r="K159" s="177">
        <f t="shared" si="30"/>
        <v>0.01</v>
      </c>
      <c r="L159" s="158">
        <v>0</v>
      </c>
      <c r="M159" s="246">
        <f t="shared" si="31"/>
        <v>0.01</v>
      </c>
      <c r="N159" s="157"/>
      <c r="O159" s="157"/>
      <c r="P159" s="157"/>
      <c r="Q159" s="157"/>
      <c r="R159" s="157"/>
      <c r="S159" s="157"/>
      <c r="T159" s="157"/>
      <c r="U159" s="157"/>
      <c r="V159" s="157"/>
      <c r="W159" s="132"/>
      <c r="X159" s="174">
        <f t="shared" si="32"/>
        <v>0.01</v>
      </c>
    </row>
    <row r="160" spans="2:24" ht="12.75">
      <c r="B160" s="159" t="s">
        <v>214</v>
      </c>
      <c r="C160" s="153"/>
      <c r="D160" s="154">
        <v>0.1</v>
      </c>
      <c r="E160" s="154"/>
      <c r="F160" s="127"/>
      <c r="G160" s="155"/>
      <c r="H160" s="156"/>
      <c r="I160" s="157"/>
      <c r="J160" s="208">
        <v>0.01</v>
      </c>
      <c r="K160" s="177">
        <f t="shared" si="30"/>
        <v>0.01</v>
      </c>
      <c r="L160" s="158">
        <v>0</v>
      </c>
      <c r="M160" s="246">
        <f t="shared" si="31"/>
        <v>0.01</v>
      </c>
      <c r="N160" s="157">
        <v>0.01</v>
      </c>
      <c r="O160" s="157">
        <v>0.01</v>
      </c>
      <c r="P160" s="157">
        <v>0.01</v>
      </c>
      <c r="Q160" s="157">
        <v>0.01</v>
      </c>
      <c r="R160" s="157">
        <v>0.01</v>
      </c>
      <c r="S160" s="157">
        <v>0.01</v>
      </c>
      <c r="T160" s="157">
        <v>0.01</v>
      </c>
      <c r="U160" s="157">
        <v>0.01</v>
      </c>
      <c r="V160" s="157">
        <v>0.01</v>
      </c>
      <c r="W160" s="132"/>
      <c r="X160" s="174">
        <f t="shared" si="32"/>
        <v>0.09999999999999999</v>
      </c>
    </row>
    <row r="161" spans="2:24" ht="12.75">
      <c r="B161" s="159" t="s">
        <v>215</v>
      </c>
      <c r="C161" s="153"/>
      <c r="D161" s="154">
        <v>0.292</v>
      </c>
      <c r="E161" s="154"/>
      <c r="F161" s="127"/>
      <c r="G161" s="155"/>
      <c r="H161" s="156"/>
      <c r="I161" s="157"/>
      <c r="J161" s="208">
        <v>0.029</v>
      </c>
      <c r="K161" s="177">
        <f t="shared" si="30"/>
        <v>0.029</v>
      </c>
      <c r="L161" s="158">
        <v>0</v>
      </c>
      <c r="M161" s="246">
        <f t="shared" si="31"/>
        <v>0.029</v>
      </c>
      <c r="N161" s="157">
        <v>0.029</v>
      </c>
      <c r="O161" s="157">
        <v>0.029</v>
      </c>
      <c r="P161" s="157">
        <v>0.029</v>
      </c>
      <c r="Q161" s="157">
        <v>0.029</v>
      </c>
      <c r="R161" s="157">
        <v>0.029</v>
      </c>
      <c r="S161" s="157">
        <v>0.029</v>
      </c>
      <c r="T161" s="157">
        <v>0.029</v>
      </c>
      <c r="U161" s="157">
        <v>0.029</v>
      </c>
      <c r="V161" s="157">
        <v>0.031</v>
      </c>
      <c r="W161" s="132"/>
      <c r="X161" s="174">
        <f t="shared" si="32"/>
        <v>0.29200000000000004</v>
      </c>
    </row>
    <row r="162" spans="2:24" ht="12.75">
      <c r="B162" s="159" t="s">
        <v>216</v>
      </c>
      <c r="C162" s="153"/>
      <c r="D162" s="154">
        <v>0.054</v>
      </c>
      <c r="E162" s="154"/>
      <c r="F162" s="127"/>
      <c r="G162" s="155"/>
      <c r="H162" s="156"/>
      <c r="I162" s="157"/>
      <c r="J162" s="208">
        <v>0.005</v>
      </c>
      <c r="K162" s="177">
        <f t="shared" si="30"/>
        <v>0.005</v>
      </c>
      <c r="L162" s="158">
        <v>0</v>
      </c>
      <c r="M162" s="246">
        <f t="shared" si="31"/>
        <v>0.005</v>
      </c>
      <c r="N162" s="157">
        <v>0.005</v>
      </c>
      <c r="O162" s="157">
        <v>0.005</v>
      </c>
      <c r="P162" s="157">
        <v>0.005</v>
      </c>
      <c r="Q162" s="157">
        <v>0.005</v>
      </c>
      <c r="R162" s="157">
        <v>0.005</v>
      </c>
      <c r="S162" s="157">
        <v>0.005</v>
      </c>
      <c r="T162" s="157">
        <v>0.005</v>
      </c>
      <c r="U162" s="157">
        <v>0.005</v>
      </c>
      <c r="V162" s="157">
        <v>0.009</v>
      </c>
      <c r="W162" s="132"/>
      <c r="X162" s="174">
        <f t="shared" si="32"/>
        <v>0.054</v>
      </c>
    </row>
    <row r="163" spans="2:24" ht="12.75">
      <c r="B163" s="159" t="s">
        <v>217</v>
      </c>
      <c r="C163" s="153"/>
      <c r="D163" s="154">
        <v>0.518</v>
      </c>
      <c r="E163" s="154"/>
      <c r="F163" s="127"/>
      <c r="G163" s="155"/>
      <c r="H163" s="156"/>
      <c r="I163" s="157"/>
      <c r="J163" s="208">
        <v>0.052</v>
      </c>
      <c r="K163" s="177">
        <f t="shared" si="30"/>
        <v>0.052</v>
      </c>
      <c r="L163" s="158">
        <v>0.02</v>
      </c>
      <c r="M163" s="246">
        <f t="shared" si="31"/>
        <v>0.032</v>
      </c>
      <c r="N163" s="157">
        <v>0.052</v>
      </c>
      <c r="O163" s="157">
        <v>0.052</v>
      </c>
      <c r="P163" s="157">
        <v>0.052</v>
      </c>
      <c r="Q163" s="157">
        <v>0.052</v>
      </c>
      <c r="R163" s="157">
        <v>0.052</v>
      </c>
      <c r="S163" s="157">
        <v>0.052</v>
      </c>
      <c r="T163" s="157">
        <v>0.052</v>
      </c>
      <c r="U163" s="157">
        <v>0.052</v>
      </c>
      <c r="V163" s="157">
        <v>0.05</v>
      </c>
      <c r="W163" s="132"/>
      <c r="X163" s="174">
        <f t="shared" si="32"/>
        <v>0.518</v>
      </c>
    </row>
    <row r="164" spans="2:24" ht="12.75">
      <c r="B164" s="159" t="s">
        <v>278</v>
      </c>
      <c r="C164" s="153"/>
      <c r="D164" s="154">
        <v>0.302</v>
      </c>
      <c r="E164" s="154"/>
      <c r="F164" s="127"/>
      <c r="G164" s="155"/>
      <c r="H164" s="156">
        <v>0.302</v>
      </c>
      <c r="I164" s="157"/>
      <c r="J164" s="208"/>
      <c r="K164" s="177">
        <f t="shared" si="30"/>
        <v>0.302</v>
      </c>
      <c r="L164" s="158">
        <v>0.144</v>
      </c>
      <c r="M164" s="246">
        <f t="shared" si="31"/>
        <v>0.158</v>
      </c>
      <c r="N164" s="157"/>
      <c r="O164" s="157"/>
      <c r="P164" s="157"/>
      <c r="Q164" s="157"/>
      <c r="R164" s="157"/>
      <c r="S164" s="157"/>
      <c r="T164" s="157"/>
      <c r="U164" s="157"/>
      <c r="V164" s="157"/>
      <c r="W164" s="132"/>
      <c r="X164" s="174">
        <f t="shared" si="32"/>
        <v>0.302</v>
      </c>
    </row>
    <row r="165" spans="2:24" ht="12.75">
      <c r="B165" s="159"/>
      <c r="C165" s="153"/>
      <c r="D165" s="154"/>
      <c r="E165" s="154"/>
      <c r="F165" s="127"/>
      <c r="G165" s="155"/>
      <c r="H165" s="156"/>
      <c r="I165" s="157"/>
      <c r="J165" s="208"/>
      <c r="K165" s="177"/>
      <c r="L165" s="158"/>
      <c r="M165" s="246"/>
      <c r="N165" s="157"/>
      <c r="O165" s="157"/>
      <c r="P165" s="157"/>
      <c r="Q165" s="157"/>
      <c r="R165" s="157"/>
      <c r="S165" s="157"/>
      <c r="T165" s="157"/>
      <c r="U165" s="157"/>
      <c r="V165" s="157"/>
      <c r="W165" s="132"/>
      <c r="X165" s="174"/>
    </row>
    <row r="166" spans="1:39" s="179" customFormat="1" ht="12.75">
      <c r="A166" s="176"/>
      <c r="B166" s="159"/>
      <c r="C166" s="153"/>
      <c r="D166" s="154"/>
      <c r="E166" s="154"/>
      <c r="F166" s="177"/>
      <c r="G166" s="155"/>
      <c r="H166" s="156"/>
      <c r="I166" s="157"/>
      <c r="J166" s="208"/>
      <c r="K166" s="173"/>
      <c r="L166" s="158"/>
      <c r="M166" s="242"/>
      <c r="N166" s="157"/>
      <c r="O166" s="157"/>
      <c r="P166" s="157"/>
      <c r="Q166" s="157"/>
      <c r="R166" s="135"/>
      <c r="S166" s="135"/>
      <c r="T166" s="135"/>
      <c r="U166" s="135"/>
      <c r="V166" s="135"/>
      <c r="W166" s="178"/>
      <c r="X166" s="174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</row>
    <row r="167" spans="2:24" ht="12.75">
      <c r="B167" s="169" t="s">
        <v>218</v>
      </c>
      <c r="C167" s="170"/>
      <c r="D167" s="171">
        <f>SUM(D151:D164)</f>
        <v>2.3220000000000005</v>
      </c>
      <c r="E167" s="171"/>
      <c r="F167" s="127"/>
      <c r="G167" s="172"/>
      <c r="H167" s="173">
        <f aca="true" t="shared" si="33" ref="H167:N167">SUM(H151:H164)</f>
        <v>0.309</v>
      </c>
      <c r="I167" s="158">
        <f t="shared" si="33"/>
        <v>0.012</v>
      </c>
      <c r="J167" s="230">
        <f t="shared" si="33"/>
        <v>0.25200000000000006</v>
      </c>
      <c r="K167" s="173">
        <f t="shared" si="33"/>
        <v>0.573</v>
      </c>
      <c r="L167" s="230">
        <f t="shared" si="33"/>
        <v>0.177</v>
      </c>
      <c r="M167" s="242">
        <f t="shared" si="33"/>
        <v>0.396</v>
      </c>
      <c r="N167" s="158">
        <f t="shared" si="33"/>
        <v>0.189</v>
      </c>
      <c r="O167" s="158">
        <f aca="true" t="shared" si="34" ref="O167:U167">SUM(O151:O164)</f>
        <v>0.189</v>
      </c>
      <c r="P167" s="158">
        <f t="shared" si="34"/>
        <v>0.188</v>
      </c>
      <c r="Q167" s="158">
        <f t="shared" si="34"/>
        <v>0.188</v>
      </c>
      <c r="R167" s="158">
        <f t="shared" si="34"/>
        <v>0.188</v>
      </c>
      <c r="S167" s="158">
        <f t="shared" si="34"/>
        <v>0.188</v>
      </c>
      <c r="T167" s="158">
        <f t="shared" si="34"/>
        <v>0.188</v>
      </c>
      <c r="U167" s="158">
        <f t="shared" si="34"/>
        <v>0.188</v>
      </c>
      <c r="V167" s="158">
        <f>SUM(V151:V164)</f>
        <v>0.24300000000000005</v>
      </c>
      <c r="W167" s="132"/>
      <c r="X167" s="174">
        <f>SUM(X151:X164)</f>
        <v>2.3220000000000005</v>
      </c>
    </row>
    <row r="168" spans="2:24" ht="12.75">
      <c r="B168" s="159"/>
      <c r="C168" s="153"/>
      <c r="D168" s="154"/>
      <c r="E168" s="154"/>
      <c r="F168" s="127"/>
      <c r="G168" s="155"/>
      <c r="H168" s="156"/>
      <c r="I168" s="157"/>
      <c r="J168" s="208"/>
      <c r="K168" s="173"/>
      <c r="L168" s="158"/>
      <c r="M168" s="242"/>
      <c r="N168" s="157"/>
      <c r="O168" s="157"/>
      <c r="P168" s="157"/>
      <c r="Q168" s="157"/>
      <c r="R168" s="131"/>
      <c r="S168" s="131"/>
      <c r="T168" s="131"/>
      <c r="U168" s="131"/>
      <c r="V168" s="131"/>
      <c r="W168" s="132"/>
      <c r="X168" s="174"/>
    </row>
    <row r="169" spans="2:24" ht="12.75">
      <c r="B169" s="169" t="s">
        <v>21</v>
      </c>
      <c r="C169" s="153"/>
      <c r="D169" s="154"/>
      <c r="E169" s="154"/>
      <c r="F169" s="127"/>
      <c r="G169" s="155"/>
      <c r="H169" s="156"/>
      <c r="I169" s="157"/>
      <c r="J169" s="208"/>
      <c r="K169" s="173"/>
      <c r="L169" s="158"/>
      <c r="M169" s="242"/>
      <c r="N169" s="157"/>
      <c r="O169" s="157"/>
      <c r="P169" s="157"/>
      <c r="Q169" s="157"/>
      <c r="R169" s="131"/>
      <c r="S169" s="131"/>
      <c r="T169" s="131"/>
      <c r="U169" s="131"/>
      <c r="V169" s="131"/>
      <c r="W169" s="132"/>
      <c r="X169" s="174"/>
    </row>
    <row r="170" spans="2:24" ht="12.75">
      <c r="B170" s="152" t="s">
        <v>219</v>
      </c>
      <c r="C170" s="153"/>
      <c r="D170" s="154"/>
      <c r="E170" s="154"/>
      <c r="F170" s="127"/>
      <c r="G170" s="155"/>
      <c r="H170" s="156"/>
      <c r="I170" s="157"/>
      <c r="J170" s="208"/>
      <c r="K170" s="173"/>
      <c r="L170" s="158"/>
      <c r="M170" s="242"/>
      <c r="N170" s="157"/>
      <c r="O170" s="157"/>
      <c r="P170" s="157"/>
      <c r="Q170" s="157"/>
      <c r="R170" s="131"/>
      <c r="S170" s="131"/>
      <c r="T170" s="131"/>
      <c r="U170" s="131"/>
      <c r="V170" s="131"/>
      <c r="W170" s="132"/>
      <c r="X170" s="174"/>
    </row>
    <row r="171" spans="2:24" ht="12.75">
      <c r="B171" s="159" t="s">
        <v>220</v>
      </c>
      <c r="C171" s="153"/>
      <c r="D171" s="154">
        <v>0.106</v>
      </c>
      <c r="E171" s="154"/>
      <c r="F171" s="127"/>
      <c r="G171" s="155"/>
      <c r="H171" s="156">
        <v>0.005</v>
      </c>
      <c r="I171" s="157">
        <v>0.005</v>
      </c>
      <c r="J171" s="208">
        <v>0.01</v>
      </c>
      <c r="K171" s="177">
        <f aca="true" t="shared" si="35" ref="K171:K179">SUM(H171:J171)</f>
        <v>0.02</v>
      </c>
      <c r="L171" s="158">
        <v>0.007</v>
      </c>
      <c r="M171" s="246">
        <f aca="true" t="shared" si="36" ref="M171:M179">K171-L171</f>
        <v>0.013000000000000001</v>
      </c>
      <c r="N171" s="157">
        <v>0.02</v>
      </c>
      <c r="O171" s="157">
        <v>0.02</v>
      </c>
      <c r="P171" s="157">
        <v>0.03</v>
      </c>
      <c r="Q171" s="157">
        <v>0.016</v>
      </c>
      <c r="R171" s="131"/>
      <c r="S171" s="131"/>
      <c r="T171" s="131"/>
      <c r="U171" s="131"/>
      <c r="V171" s="131"/>
      <c r="W171" s="132"/>
      <c r="X171" s="174">
        <f aca="true" t="shared" si="37" ref="X171:X180">K171+SUM(N171:V171)</f>
        <v>0.10600000000000001</v>
      </c>
    </row>
    <row r="172" spans="2:24" ht="12.75">
      <c r="B172" s="159" t="s">
        <v>221</v>
      </c>
      <c r="C172" s="153"/>
      <c r="D172" s="154">
        <v>0.045</v>
      </c>
      <c r="E172" s="154"/>
      <c r="F172" s="127"/>
      <c r="G172" s="155"/>
      <c r="H172" s="156">
        <v>0.037</v>
      </c>
      <c r="I172" s="157">
        <v>0.003</v>
      </c>
      <c r="J172" s="208">
        <v>0.003</v>
      </c>
      <c r="K172" s="177">
        <f t="shared" si="35"/>
        <v>0.043000000000000003</v>
      </c>
      <c r="L172" s="158">
        <v>0.038</v>
      </c>
      <c r="M172" s="246">
        <f t="shared" si="36"/>
        <v>0.0050000000000000044</v>
      </c>
      <c r="N172" s="157">
        <v>0.002</v>
      </c>
      <c r="O172" s="157"/>
      <c r="P172" s="157"/>
      <c r="Q172" s="157"/>
      <c r="R172" s="131"/>
      <c r="S172" s="131"/>
      <c r="T172" s="131"/>
      <c r="U172" s="131"/>
      <c r="V172" s="131"/>
      <c r="W172" s="132"/>
      <c r="X172" s="174">
        <f t="shared" si="37"/>
        <v>0.045000000000000005</v>
      </c>
    </row>
    <row r="173" spans="2:24" ht="12.75">
      <c r="B173" s="159" t="s">
        <v>267</v>
      </c>
      <c r="C173" s="153"/>
      <c r="D173" s="154">
        <v>0.042</v>
      </c>
      <c r="E173" s="154"/>
      <c r="F173" s="127"/>
      <c r="G173" s="155"/>
      <c r="H173" s="156">
        <v>0.042</v>
      </c>
      <c r="I173" s="157"/>
      <c r="J173" s="208"/>
      <c r="K173" s="177">
        <f t="shared" si="35"/>
        <v>0.042</v>
      </c>
      <c r="L173" s="158">
        <v>0</v>
      </c>
      <c r="M173" s="246">
        <f t="shared" si="36"/>
        <v>0.042</v>
      </c>
      <c r="N173" s="157"/>
      <c r="O173" s="157"/>
      <c r="P173" s="157"/>
      <c r="Q173" s="157"/>
      <c r="R173" s="131"/>
      <c r="S173" s="131"/>
      <c r="T173" s="131"/>
      <c r="U173" s="131"/>
      <c r="V173" s="131"/>
      <c r="W173" s="132"/>
      <c r="X173" s="174">
        <f t="shared" si="37"/>
        <v>0.042</v>
      </c>
    </row>
    <row r="174" spans="2:24" ht="12.75">
      <c r="B174" s="152" t="s">
        <v>222</v>
      </c>
      <c r="C174" s="153"/>
      <c r="D174" s="154"/>
      <c r="E174" s="154"/>
      <c r="F174" s="127"/>
      <c r="G174" s="155"/>
      <c r="H174" s="156"/>
      <c r="I174" s="157"/>
      <c r="J174" s="208"/>
      <c r="K174" s="173"/>
      <c r="L174" s="158"/>
      <c r="M174" s="242"/>
      <c r="N174" s="157"/>
      <c r="O174" s="157"/>
      <c r="P174" s="157"/>
      <c r="Q174" s="157"/>
      <c r="R174" s="131"/>
      <c r="S174" s="131"/>
      <c r="T174" s="131"/>
      <c r="U174" s="131"/>
      <c r="V174" s="131"/>
      <c r="W174" s="132"/>
      <c r="X174" s="174"/>
    </row>
    <row r="175" spans="2:24" ht="12.75">
      <c r="B175" s="159" t="s">
        <v>245</v>
      </c>
      <c r="C175" s="153"/>
      <c r="D175" s="154">
        <v>0.322</v>
      </c>
      <c r="E175" s="154"/>
      <c r="F175" s="127"/>
      <c r="G175" s="155"/>
      <c r="H175" s="156">
        <v>0.079</v>
      </c>
      <c r="I175" s="157">
        <v>0.105</v>
      </c>
      <c r="J175" s="208">
        <v>0.11</v>
      </c>
      <c r="K175" s="177">
        <f t="shared" si="35"/>
        <v>0.294</v>
      </c>
      <c r="L175" s="158">
        <v>0.246</v>
      </c>
      <c r="M175" s="246">
        <f t="shared" si="36"/>
        <v>0.04799999999999999</v>
      </c>
      <c r="N175" s="157"/>
      <c r="O175" s="157"/>
      <c r="P175" s="157">
        <v>0.028</v>
      </c>
      <c r="Q175" s="157"/>
      <c r="R175" s="131"/>
      <c r="S175" s="131"/>
      <c r="T175" s="131"/>
      <c r="U175" s="131"/>
      <c r="V175" s="131"/>
      <c r="W175" s="132"/>
      <c r="X175" s="174">
        <f t="shared" si="37"/>
        <v>0.322</v>
      </c>
    </row>
    <row r="176" spans="2:24" ht="12.75">
      <c r="B176" s="159" t="s">
        <v>246</v>
      </c>
      <c r="C176" s="153"/>
      <c r="D176" s="154">
        <v>0.462</v>
      </c>
      <c r="E176" s="154"/>
      <c r="F176" s="127"/>
      <c r="G176" s="155"/>
      <c r="H176" s="156">
        <v>0.082</v>
      </c>
      <c r="I176" s="157">
        <v>0.083</v>
      </c>
      <c r="J176" s="208">
        <v>0.083</v>
      </c>
      <c r="K176" s="177">
        <f t="shared" si="35"/>
        <v>0.248</v>
      </c>
      <c r="L176" s="158">
        <v>0.221</v>
      </c>
      <c r="M176" s="246">
        <f t="shared" si="36"/>
        <v>0.026999999999999996</v>
      </c>
      <c r="N176" s="157">
        <v>0.083</v>
      </c>
      <c r="O176" s="157">
        <v>0.083</v>
      </c>
      <c r="P176" s="157"/>
      <c r="Q176" s="157"/>
      <c r="R176" s="131">
        <v>0.048</v>
      </c>
      <c r="S176" s="131"/>
      <c r="T176" s="131"/>
      <c r="U176" s="131"/>
      <c r="V176" s="131"/>
      <c r="W176" s="132"/>
      <c r="X176" s="174">
        <f t="shared" si="37"/>
        <v>0.462</v>
      </c>
    </row>
    <row r="177" spans="2:24" ht="12.75">
      <c r="B177" s="159" t="s">
        <v>247</v>
      </c>
      <c r="C177" s="153"/>
      <c r="D177" s="154">
        <v>0.464</v>
      </c>
      <c r="E177" s="154"/>
      <c r="F177" s="127"/>
      <c r="G177" s="155"/>
      <c r="H177" s="156">
        <v>0.064</v>
      </c>
      <c r="I177" s="157">
        <v>0.117</v>
      </c>
      <c r="J177" s="208">
        <v>0.117</v>
      </c>
      <c r="K177" s="177">
        <f t="shared" si="35"/>
        <v>0.298</v>
      </c>
      <c r="L177" s="158">
        <v>0.249</v>
      </c>
      <c r="M177" s="246">
        <f t="shared" si="36"/>
        <v>0.04899999999999999</v>
      </c>
      <c r="N177" s="157">
        <v>0.118</v>
      </c>
      <c r="O177" s="157"/>
      <c r="P177" s="157"/>
      <c r="Q177" s="157">
        <v>0.048</v>
      </c>
      <c r="R177" s="131"/>
      <c r="S177" s="131"/>
      <c r="T177" s="131"/>
      <c r="U177" s="131"/>
      <c r="V177" s="131"/>
      <c r="W177" s="132"/>
      <c r="X177" s="174">
        <f t="shared" si="37"/>
        <v>0.46399999999999997</v>
      </c>
    </row>
    <row r="178" spans="2:24" ht="12.75">
      <c r="B178" s="159" t="s">
        <v>248</v>
      </c>
      <c r="C178" s="153"/>
      <c r="D178" s="154">
        <v>0.462</v>
      </c>
      <c r="E178" s="154"/>
      <c r="F178" s="127"/>
      <c r="G178" s="155"/>
      <c r="H178" s="156">
        <v>0.048</v>
      </c>
      <c r="I178" s="157">
        <v>0.1</v>
      </c>
      <c r="J178" s="208">
        <v>0.1</v>
      </c>
      <c r="K178" s="177">
        <f t="shared" si="35"/>
        <v>0.24800000000000003</v>
      </c>
      <c r="L178" s="158">
        <v>0.159</v>
      </c>
      <c r="M178" s="246">
        <f t="shared" si="36"/>
        <v>0.08900000000000002</v>
      </c>
      <c r="N178" s="157">
        <v>0.06</v>
      </c>
      <c r="O178" s="157">
        <v>0.06</v>
      </c>
      <c r="P178" s="157">
        <v>0.064</v>
      </c>
      <c r="Q178" s="157"/>
      <c r="R178" s="131"/>
      <c r="S178" s="131">
        <v>0.03</v>
      </c>
      <c r="T178" s="131"/>
      <c r="U178" s="131"/>
      <c r="V178" s="131"/>
      <c r="W178" s="132"/>
      <c r="X178" s="174">
        <f t="shared" si="37"/>
        <v>0.462</v>
      </c>
    </row>
    <row r="179" spans="2:24" ht="12.75">
      <c r="B179" s="159" t="s">
        <v>223</v>
      </c>
      <c r="C179" s="153"/>
      <c r="D179" s="154">
        <v>0.005</v>
      </c>
      <c r="E179" s="154"/>
      <c r="F179" s="127"/>
      <c r="G179" s="155"/>
      <c r="H179" s="156"/>
      <c r="I179" s="157"/>
      <c r="J179" s="208"/>
      <c r="K179" s="177">
        <f t="shared" si="35"/>
        <v>0</v>
      </c>
      <c r="L179" s="158">
        <v>0</v>
      </c>
      <c r="M179" s="246">
        <f t="shared" si="36"/>
        <v>0</v>
      </c>
      <c r="N179" s="157"/>
      <c r="O179" s="157">
        <v>0.005</v>
      </c>
      <c r="P179" s="157"/>
      <c r="Q179" s="157"/>
      <c r="R179" s="131"/>
      <c r="S179" s="131"/>
      <c r="T179" s="131"/>
      <c r="U179" s="131"/>
      <c r="V179" s="131"/>
      <c r="W179" s="132"/>
      <c r="X179" s="174">
        <f t="shared" si="37"/>
        <v>0.005</v>
      </c>
    </row>
    <row r="180" spans="2:24" ht="12.75">
      <c r="B180" s="159" t="s">
        <v>306</v>
      </c>
      <c r="C180" s="153"/>
      <c r="D180" s="154">
        <v>0.073</v>
      </c>
      <c r="E180" s="154"/>
      <c r="F180" s="127"/>
      <c r="G180" s="155"/>
      <c r="H180" s="156"/>
      <c r="I180" s="157"/>
      <c r="J180" s="208"/>
      <c r="K180" s="177">
        <f>SUM(H180:J180)</f>
        <v>0</v>
      </c>
      <c r="L180" s="158">
        <v>0</v>
      </c>
      <c r="M180" s="246">
        <f>K180-L180</f>
        <v>0</v>
      </c>
      <c r="N180" s="157"/>
      <c r="O180" s="157">
        <v>0.016</v>
      </c>
      <c r="P180" s="157">
        <v>0.035</v>
      </c>
      <c r="Q180" s="157">
        <v>0.018</v>
      </c>
      <c r="R180" s="131">
        <v>0.004</v>
      </c>
      <c r="S180" s="131"/>
      <c r="T180" s="131"/>
      <c r="U180" s="131"/>
      <c r="V180" s="131"/>
      <c r="W180" s="132"/>
      <c r="X180" s="174">
        <f t="shared" si="37"/>
        <v>0.07300000000000001</v>
      </c>
    </row>
    <row r="181" spans="2:24" ht="12.75">
      <c r="B181" s="159"/>
      <c r="C181" s="153"/>
      <c r="D181" s="154"/>
      <c r="E181" s="154"/>
      <c r="F181" s="127"/>
      <c r="G181" s="155"/>
      <c r="H181" s="156"/>
      <c r="I181" s="157"/>
      <c r="J181" s="208"/>
      <c r="K181" s="156"/>
      <c r="L181" s="157"/>
      <c r="M181" s="241"/>
      <c r="N181" s="157"/>
      <c r="O181" s="157"/>
      <c r="P181" s="157"/>
      <c r="Q181" s="157"/>
      <c r="R181" s="131"/>
      <c r="S181" s="131"/>
      <c r="T181" s="131"/>
      <c r="U181" s="131"/>
      <c r="V181" s="131"/>
      <c r="W181" s="132"/>
      <c r="X181" s="174"/>
    </row>
    <row r="182" spans="2:24" ht="12.75">
      <c r="B182" s="169" t="s">
        <v>117</v>
      </c>
      <c r="C182" s="170"/>
      <c r="D182" s="171">
        <f>SUM(D169:D181)</f>
        <v>1.9809999999999999</v>
      </c>
      <c r="E182" s="171"/>
      <c r="F182" s="127"/>
      <c r="G182" s="172"/>
      <c r="H182" s="173">
        <f aca="true" t="shared" si="38" ref="H182:V182">SUM(H169:H181)</f>
        <v>0.357</v>
      </c>
      <c r="I182" s="158">
        <f t="shared" si="38"/>
        <v>0.41300000000000003</v>
      </c>
      <c r="J182" s="242">
        <f>SUM(J169:J181)</f>
        <v>0.42300000000000004</v>
      </c>
      <c r="K182" s="230">
        <f>SUM(K169:K181)</f>
        <v>1.193</v>
      </c>
      <c r="L182" s="158">
        <f>SUM(L169:L181)</f>
        <v>0.92</v>
      </c>
      <c r="M182" s="242">
        <f>SUM(M169:M181)</f>
        <v>0.273</v>
      </c>
      <c r="N182" s="158">
        <f t="shared" si="38"/>
        <v>0.28300000000000003</v>
      </c>
      <c r="O182" s="158">
        <f t="shared" si="38"/>
        <v>0.184</v>
      </c>
      <c r="P182" s="158">
        <f t="shared" si="38"/>
        <v>0.157</v>
      </c>
      <c r="Q182" s="158">
        <f t="shared" si="38"/>
        <v>0.082</v>
      </c>
      <c r="R182" s="135">
        <f t="shared" si="38"/>
        <v>0.052000000000000005</v>
      </c>
      <c r="S182" s="135">
        <f t="shared" si="38"/>
        <v>0.03</v>
      </c>
      <c r="T182" s="135">
        <f t="shared" si="38"/>
        <v>0</v>
      </c>
      <c r="U182" s="135">
        <f t="shared" si="38"/>
        <v>0</v>
      </c>
      <c r="V182" s="135">
        <f t="shared" si="38"/>
        <v>0</v>
      </c>
      <c r="W182" s="132"/>
      <c r="X182" s="174">
        <f>SUM(X169:X181)</f>
        <v>1.9809999999999999</v>
      </c>
    </row>
    <row r="183" spans="2:24" ht="12.75">
      <c r="B183" s="159"/>
      <c r="C183" s="153"/>
      <c r="D183" s="154"/>
      <c r="E183" s="154"/>
      <c r="F183" s="127"/>
      <c r="G183" s="155"/>
      <c r="H183" s="156"/>
      <c r="I183" s="157"/>
      <c r="J183" s="208"/>
      <c r="K183" s="156"/>
      <c r="L183" s="157"/>
      <c r="M183" s="241"/>
      <c r="N183" s="157"/>
      <c r="O183" s="157"/>
      <c r="P183" s="157"/>
      <c r="Q183" s="157"/>
      <c r="R183" s="131"/>
      <c r="S183" s="131"/>
      <c r="T183" s="131"/>
      <c r="U183" s="131"/>
      <c r="V183" s="131"/>
      <c r="W183" s="132"/>
      <c r="X183" s="174"/>
    </row>
    <row r="184" spans="2:24" ht="12.75">
      <c r="B184" s="169" t="s">
        <v>37</v>
      </c>
      <c r="C184" s="153"/>
      <c r="D184" s="154"/>
      <c r="E184" s="154"/>
      <c r="F184" s="127"/>
      <c r="G184" s="155"/>
      <c r="H184" s="156"/>
      <c r="I184" s="157"/>
      <c r="J184" s="208"/>
      <c r="K184" s="156"/>
      <c r="L184" s="157"/>
      <c r="M184" s="241"/>
      <c r="N184" s="157"/>
      <c r="O184" s="157"/>
      <c r="P184" s="157"/>
      <c r="Q184" s="157"/>
      <c r="R184" s="131"/>
      <c r="S184" s="131"/>
      <c r="T184" s="131"/>
      <c r="U184" s="131"/>
      <c r="V184" s="131"/>
      <c r="W184" s="132"/>
      <c r="X184" s="174"/>
    </row>
    <row r="185" spans="2:24" ht="12.75">
      <c r="B185" s="152" t="s">
        <v>219</v>
      </c>
      <c r="C185" s="153"/>
      <c r="D185" s="154"/>
      <c r="E185" s="154"/>
      <c r="F185" s="127"/>
      <c r="G185" s="155"/>
      <c r="H185" s="156"/>
      <c r="I185" s="157"/>
      <c r="J185" s="208"/>
      <c r="K185" s="156"/>
      <c r="L185" s="157"/>
      <c r="M185" s="241"/>
      <c r="N185" s="157"/>
      <c r="O185" s="157"/>
      <c r="P185" s="157"/>
      <c r="Q185" s="157"/>
      <c r="R185" s="131"/>
      <c r="S185" s="131"/>
      <c r="T185" s="131"/>
      <c r="U185" s="131"/>
      <c r="V185" s="131"/>
      <c r="W185" s="132"/>
      <c r="X185" s="174"/>
    </row>
    <row r="186" spans="2:24" ht="12.75">
      <c r="B186" s="159" t="s">
        <v>268</v>
      </c>
      <c r="C186" s="153"/>
      <c r="D186" s="154">
        <v>0.868</v>
      </c>
      <c r="E186" s="154"/>
      <c r="F186" s="263"/>
      <c r="G186" s="155"/>
      <c r="H186" s="156">
        <v>0.868</v>
      </c>
      <c r="I186" s="208"/>
      <c r="J186" s="208"/>
      <c r="K186" s="177">
        <f aca="true" t="shared" si="39" ref="K186:K196">SUM(H186:J186)</f>
        <v>0.868</v>
      </c>
      <c r="L186" s="158">
        <v>0.028</v>
      </c>
      <c r="M186" s="246">
        <f aca="true" t="shared" si="40" ref="M186:M193">K186-L186</f>
        <v>0.84</v>
      </c>
      <c r="N186" s="157"/>
      <c r="O186" s="157"/>
      <c r="P186" s="157"/>
      <c r="Q186" s="157"/>
      <c r="R186" s="131"/>
      <c r="S186" s="131"/>
      <c r="T186" s="131"/>
      <c r="U186" s="131"/>
      <c r="V186" s="131"/>
      <c r="W186" s="132"/>
      <c r="X186" s="174">
        <f aca="true" t="shared" si="41" ref="X186:X196">K186+SUM(N186:V186)</f>
        <v>0.868</v>
      </c>
    </row>
    <row r="187" spans="2:24" ht="12.75">
      <c r="B187" s="159" t="s">
        <v>269</v>
      </c>
      <c r="C187" s="153"/>
      <c r="D187" s="154">
        <v>0.055</v>
      </c>
      <c r="E187" s="154"/>
      <c r="F187" s="263"/>
      <c r="G187" s="155"/>
      <c r="H187" s="156">
        <v>0.055</v>
      </c>
      <c r="I187" s="208"/>
      <c r="J187" s="208"/>
      <c r="K187" s="177">
        <f t="shared" si="39"/>
        <v>0.055</v>
      </c>
      <c r="L187" s="158">
        <v>0.011</v>
      </c>
      <c r="M187" s="246">
        <f t="shared" si="40"/>
        <v>0.044</v>
      </c>
      <c r="N187" s="157"/>
      <c r="O187" s="157"/>
      <c r="P187" s="157"/>
      <c r="Q187" s="157"/>
      <c r="R187" s="131"/>
      <c r="S187" s="131"/>
      <c r="T187" s="131"/>
      <c r="U187" s="131"/>
      <c r="V187" s="131"/>
      <c r="W187" s="132"/>
      <c r="X187" s="174">
        <f t="shared" si="41"/>
        <v>0.055</v>
      </c>
    </row>
    <row r="188" spans="2:24" ht="12.75">
      <c r="B188" s="159" t="s">
        <v>270</v>
      </c>
      <c r="C188" s="153"/>
      <c r="D188" s="154">
        <v>0.01</v>
      </c>
      <c r="E188" s="154"/>
      <c r="F188" s="263"/>
      <c r="G188" s="155"/>
      <c r="H188" s="156">
        <v>0.01</v>
      </c>
      <c r="I188" s="208"/>
      <c r="J188" s="208"/>
      <c r="K188" s="177">
        <f t="shared" si="39"/>
        <v>0.01</v>
      </c>
      <c r="L188" s="158">
        <v>0</v>
      </c>
      <c r="M188" s="246">
        <f t="shared" si="40"/>
        <v>0.01</v>
      </c>
      <c r="N188" s="157"/>
      <c r="O188" s="157"/>
      <c r="P188" s="157"/>
      <c r="Q188" s="157"/>
      <c r="R188" s="131"/>
      <c r="S188" s="131"/>
      <c r="T188" s="131"/>
      <c r="U188" s="131"/>
      <c r="V188" s="131"/>
      <c r="W188" s="132"/>
      <c r="X188" s="174">
        <f t="shared" si="41"/>
        <v>0.01</v>
      </c>
    </row>
    <row r="189" spans="2:24" ht="12.75">
      <c r="B189" s="159" t="s">
        <v>271</v>
      </c>
      <c r="C189" s="153"/>
      <c r="D189" s="154">
        <v>0.004</v>
      </c>
      <c r="E189" s="154"/>
      <c r="F189" s="263"/>
      <c r="G189" s="155"/>
      <c r="H189" s="156">
        <v>0.004</v>
      </c>
      <c r="I189" s="208"/>
      <c r="J189" s="208"/>
      <c r="K189" s="177">
        <f t="shared" si="39"/>
        <v>0.004</v>
      </c>
      <c r="L189" s="158">
        <v>0.001</v>
      </c>
      <c r="M189" s="246">
        <f t="shared" si="40"/>
        <v>0.003</v>
      </c>
      <c r="N189" s="157"/>
      <c r="O189" s="157"/>
      <c r="P189" s="157"/>
      <c r="Q189" s="157"/>
      <c r="R189" s="131"/>
      <c r="S189" s="131"/>
      <c r="T189" s="131"/>
      <c r="U189" s="131"/>
      <c r="V189" s="131"/>
      <c r="W189" s="132"/>
      <c r="X189" s="174">
        <f t="shared" si="41"/>
        <v>0.004</v>
      </c>
    </row>
    <row r="190" spans="2:24" ht="12.75">
      <c r="B190" s="159" t="s">
        <v>272</v>
      </c>
      <c r="C190" s="153"/>
      <c r="D190" s="154">
        <v>0.024</v>
      </c>
      <c r="E190" s="154"/>
      <c r="F190" s="263"/>
      <c r="G190" s="155"/>
      <c r="H190" s="156">
        <v>0.024</v>
      </c>
      <c r="I190" s="208"/>
      <c r="J190" s="208"/>
      <c r="K190" s="177">
        <f t="shared" si="39"/>
        <v>0.024</v>
      </c>
      <c r="L190" s="158">
        <v>0</v>
      </c>
      <c r="M190" s="246">
        <f t="shared" si="40"/>
        <v>0.024</v>
      </c>
      <c r="N190" s="157"/>
      <c r="O190" s="157"/>
      <c r="P190" s="157"/>
      <c r="Q190" s="157"/>
      <c r="R190" s="131"/>
      <c r="S190" s="131"/>
      <c r="T190" s="131"/>
      <c r="U190" s="131"/>
      <c r="V190" s="131"/>
      <c r="W190" s="132"/>
      <c r="X190" s="174">
        <f t="shared" si="41"/>
        <v>0.024</v>
      </c>
    </row>
    <row r="191" spans="2:24" ht="12.75">
      <c r="B191" s="159" t="s">
        <v>273</v>
      </c>
      <c r="C191" s="153"/>
      <c r="D191" s="154">
        <v>0.161</v>
      </c>
      <c r="E191" s="154"/>
      <c r="F191" s="263"/>
      <c r="G191" s="155"/>
      <c r="H191" s="156">
        <v>0.161</v>
      </c>
      <c r="I191" s="208"/>
      <c r="J191" s="208"/>
      <c r="K191" s="177">
        <f t="shared" si="39"/>
        <v>0.161</v>
      </c>
      <c r="L191" s="158">
        <v>0.091</v>
      </c>
      <c r="M191" s="246">
        <f t="shared" si="40"/>
        <v>0.07</v>
      </c>
      <c r="N191" s="157"/>
      <c r="O191" s="157"/>
      <c r="P191" s="157"/>
      <c r="Q191" s="157"/>
      <c r="R191" s="131"/>
      <c r="S191" s="131"/>
      <c r="T191" s="131"/>
      <c r="U191" s="131"/>
      <c r="V191" s="131"/>
      <c r="W191" s="132"/>
      <c r="X191" s="174">
        <f t="shared" si="41"/>
        <v>0.161</v>
      </c>
    </row>
    <row r="192" spans="2:24" ht="12.75">
      <c r="B192" s="159" t="s">
        <v>274</v>
      </c>
      <c r="C192" s="153"/>
      <c r="D192" s="154">
        <v>0.008</v>
      </c>
      <c r="E192" s="154"/>
      <c r="F192" s="263"/>
      <c r="G192" s="155"/>
      <c r="H192" s="156">
        <v>0.008</v>
      </c>
      <c r="I192" s="208"/>
      <c r="J192" s="208"/>
      <c r="K192" s="177">
        <f t="shared" si="39"/>
        <v>0.008</v>
      </c>
      <c r="L192" s="158">
        <v>0.004</v>
      </c>
      <c r="M192" s="246">
        <f t="shared" si="40"/>
        <v>0.004</v>
      </c>
      <c r="N192" s="157"/>
      <c r="O192" s="157"/>
      <c r="P192" s="157"/>
      <c r="Q192" s="157"/>
      <c r="R192" s="131"/>
      <c r="S192" s="131"/>
      <c r="T192" s="131"/>
      <c r="U192" s="131"/>
      <c r="V192" s="131"/>
      <c r="W192" s="132"/>
      <c r="X192" s="174">
        <f t="shared" si="41"/>
        <v>0.008</v>
      </c>
    </row>
    <row r="193" spans="2:24" ht="12.75">
      <c r="B193" s="159" t="s">
        <v>305</v>
      </c>
      <c r="C193" s="153"/>
      <c r="D193" s="154">
        <v>0.063</v>
      </c>
      <c r="E193" s="154"/>
      <c r="F193" s="263"/>
      <c r="G193" s="155"/>
      <c r="H193" s="156"/>
      <c r="I193" s="208"/>
      <c r="J193" s="208"/>
      <c r="K193" s="177">
        <f t="shared" si="39"/>
        <v>0</v>
      </c>
      <c r="L193" s="158">
        <v>0</v>
      </c>
      <c r="M193" s="246">
        <f t="shared" si="40"/>
        <v>0</v>
      </c>
      <c r="N193" s="157">
        <v>0.007</v>
      </c>
      <c r="O193" s="157">
        <v>0.024</v>
      </c>
      <c r="P193" s="157">
        <v>0.019</v>
      </c>
      <c r="Q193" s="157">
        <v>0.013</v>
      </c>
      <c r="R193" s="131"/>
      <c r="S193" s="131"/>
      <c r="T193" s="131"/>
      <c r="U193" s="131"/>
      <c r="V193" s="131"/>
      <c r="W193" s="132"/>
      <c r="X193" s="174">
        <f t="shared" si="41"/>
        <v>0.063</v>
      </c>
    </row>
    <row r="194" spans="2:24" ht="12.75">
      <c r="B194" s="152" t="s">
        <v>198</v>
      </c>
      <c r="C194" s="153"/>
      <c r="D194" s="154"/>
      <c r="E194" s="154"/>
      <c r="F194" s="127"/>
      <c r="G194" s="155"/>
      <c r="H194" s="156"/>
      <c r="I194" s="208"/>
      <c r="J194" s="208"/>
      <c r="K194" s="156"/>
      <c r="L194" s="157"/>
      <c r="M194" s="241"/>
      <c r="N194" s="157"/>
      <c r="O194" s="157"/>
      <c r="P194" s="157"/>
      <c r="Q194" s="157"/>
      <c r="R194" s="131"/>
      <c r="S194" s="131"/>
      <c r="T194" s="131"/>
      <c r="U194" s="131"/>
      <c r="V194" s="131"/>
      <c r="W194" s="132"/>
      <c r="X194" s="174"/>
    </row>
    <row r="195" spans="2:24" ht="12.75">
      <c r="B195" s="159" t="s">
        <v>224</v>
      </c>
      <c r="C195" s="153"/>
      <c r="D195" s="154">
        <v>0.413</v>
      </c>
      <c r="E195" s="154"/>
      <c r="F195" s="127"/>
      <c r="G195" s="155"/>
      <c r="H195" s="156"/>
      <c r="I195" s="157"/>
      <c r="J195" s="208">
        <v>0.067</v>
      </c>
      <c r="K195" s="177">
        <f t="shared" si="39"/>
        <v>0.067</v>
      </c>
      <c r="L195" s="158">
        <v>0.004</v>
      </c>
      <c r="M195" s="246">
        <f>K195-L195</f>
        <v>0.063</v>
      </c>
      <c r="N195" s="157">
        <v>0.067</v>
      </c>
      <c r="O195" s="157">
        <v>0.067</v>
      </c>
      <c r="P195" s="157">
        <v>0.067</v>
      </c>
      <c r="Q195" s="157">
        <v>0.066</v>
      </c>
      <c r="R195" s="131">
        <v>0.079</v>
      </c>
      <c r="S195" s="131"/>
      <c r="T195" s="131"/>
      <c r="U195" s="131"/>
      <c r="V195" s="131"/>
      <c r="W195" s="132"/>
      <c r="X195" s="174">
        <f t="shared" si="41"/>
        <v>0.41300000000000003</v>
      </c>
    </row>
    <row r="196" spans="2:24" ht="12.75">
      <c r="B196" s="159" t="s">
        <v>225</v>
      </c>
      <c r="C196" s="153"/>
      <c r="D196" s="154">
        <v>0.02</v>
      </c>
      <c r="E196" s="154"/>
      <c r="F196" s="127"/>
      <c r="G196" s="155"/>
      <c r="H196" s="156"/>
      <c r="I196" s="157"/>
      <c r="J196" s="208"/>
      <c r="K196" s="177">
        <f t="shared" si="39"/>
        <v>0</v>
      </c>
      <c r="L196" s="158">
        <v>0.009</v>
      </c>
      <c r="M196" s="246">
        <f>K196-L196</f>
        <v>-0.009</v>
      </c>
      <c r="N196" s="157"/>
      <c r="O196" s="157"/>
      <c r="P196" s="157"/>
      <c r="Q196" s="157">
        <v>0.011</v>
      </c>
      <c r="R196" s="131">
        <v>0.009</v>
      </c>
      <c r="S196" s="131"/>
      <c r="T196" s="131"/>
      <c r="U196" s="131"/>
      <c r="V196" s="131"/>
      <c r="W196" s="132"/>
      <c r="X196" s="174">
        <f t="shared" si="41"/>
        <v>0.019999999999999997</v>
      </c>
    </row>
    <row r="197" spans="1:39" s="179" customFormat="1" ht="12.75">
      <c r="A197" s="176"/>
      <c r="B197" s="159"/>
      <c r="C197" s="153"/>
      <c r="D197" s="154"/>
      <c r="E197" s="154"/>
      <c r="F197" s="177"/>
      <c r="G197" s="155"/>
      <c r="H197" s="156"/>
      <c r="I197" s="157"/>
      <c r="J197" s="208"/>
      <c r="K197" s="156"/>
      <c r="L197" s="157"/>
      <c r="M197" s="241"/>
      <c r="N197" s="157"/>
      <c r="O197" s="157"/>
      <c r="P197" s="157"/>
      <c r="Q197" s="157"/>
      <c r="R197" s="135"/>
      <c r="S197" s="135"/>
      <c r="T197" s="135"/>
      <c r="U197" s="135"/>
      <c r="V197" s="135"/>
      <c r="W197" s="178"/>
      <c r="X197" s="174"/>
      <c r="Y197" s="176"/>
      <c r="Z197" s="176"/>
      <c r="AA197" s="176"/>
      <c r="AB197" s="176"/>
      <c r="AC197" s="176"/>
      <c r="AD197" s="176"/>
      <c r="AE197" s="176"/>
      <c r="AF197" s="176"/>
      <c r="AG197" s="176"/>
      <c r="AH197" s="176"/>
      <c r="AI197" s="176"/>
      <c r="AJ197" s="176"/>
      <c r="AK197" s="176"/>
      <c r="AL197" s="176"/>
      <c r="AM197" s="176"/>
    </row>
    <row r="198" spans="2:24" ht="13.5" customHeight="1">
      <c r="B198" s="169" t="s">
        <v>118</v>
      </c>
      <c r="C198" s="170"/>
      <c r="D198" s="171">
        <f>SUM(D186:D197)</f>
        <v>1.6260000000000001</v>
      </c>
      <c r="E198" s="171"/>
      <c r="F198" s="127"/>
      <c r="G198" s="172"/>
      <c r="H198" s="173">
        <f aca="true" t="shared" si="42" ref="H198:N198">SUM(H186:H197)</f>
        <v>1.1300000000000001</v>
      </c>
      <c r="I198" s="158">
        <f t="shared" si="42"/>
        <v>0</v>
      </c>
      <c r="J198" s="230">
        <f t="shared" si="42"/>
        <v>0.067</v>
      </c>
      <c r="K198" s="173">
        <f t="shared" si="42"/>
        <v>1.197</v>
      </c>
      <c r="L198" s="158">
        <f t="shared" si="42"/>
        <v>0.14800000000000002</v>
      </c>
      <c r="M198" s="242">
        <f t="shared" si="42"/>
        <v>1.0490000000000002</v>
      </c>
      <c r="N198" s="158">
        <f t="shared" si="42"/>
        <v>0.07400000000000001</v>
      </c>
      <c r="O198" s="135">
        <f aca="true" t="shared" si="43" ref="O198:U198">SUM(O186:O197)</f>
        <v>0.091</v>
      </c>
      <c r="P198" s="135">
        <f t="shared" si="43"/>
        <v>0.08600000000000001</v>
      </c>
      <c r="Q198" s="135">
        <f t="shared" si="43"/>
        <v>0.09</v>
      </c>
      <c r="R198" s="135">
        <f t="shared" si="43"/>
        <v>0.088</v>
      </c>
      <c r="S198" s="135">
        <f t="shared" si="43"/>
        <v>0</v>
      </c>
      <c r="T198" s="135">
        <f t="shared" si="43"/>
        <v>0</v>
      </c>
      <c r="U198" s="135">
        <f t="shared" si="43"/>
        <v>0</v>
      </c>
      <c r="V198" s="135">
        <f>SUM(V186:V197)</f>
        <v>0</v>
      </c>
      <c r="W198" s="132"/>
      <c r="X198" s="174">
        <f>SUM(X186:X197)</f>
        <v>1.6260000000000001</v>
      </c>
    </row>
    <row r="199" spans="2:24" ht="12.75">
      <c r="B199" s="159"/>
      <c r="C199" s="153"/>
      <c r="D199" s="154"/>
      <c r="E199" s="154"/>
      <c r="F199" s="127"/>
      <c r="G199" s="155"/>
      <c r="H199" s="156"/>
      <c r="I199" s="157"/>
      <c r="J199" s="208"/>
      <c r="K199" s="156"/>
      <c r="L199" s="157"/>
      <c r="M199" s="241"/>
      <c r="N199" s="157"/>
      <c r="O199" s="157"/>
      <c r="P199" s="157"/>
      <c r="Q199" s="157"/>
      <c r="R199" s="131"/>
      <c r="S199" s="131"/>
      <c r="T199" s="131"/>
      <c r="U199" s="131"/>
      <c r="V199" s="131"/>
      <c r="W199" s="132"/>
      <c r="X199" s="174"/>
    </row>
    <row r="200" spans="2:24" ht="12.75">
      <c r="B200" s="169" t="s">
        <v>121</v>
      </c>
      <c r="C200" s="153"/>
      <c r="D200" s="154"/>
      <c r="E200" s="154"/>
      <c r="F200" s="127"/>
      <c r="G200" s="155"/>
      <c r="H200" s="156"/>
      <c r="I200" s="157"/>
      <c r="J200" s="208"/>
      <c r="K200" s="156"/>
      <c r="L200" s="157"/>
      <c r="M200" s="241"/>
      <c r="N200" s="157"/>
      <c r="O200" s="157"/>
      <c r="P200" s="157"/>
      <c r="Q200" s="157"/>
      <c r="R200" s="131"/>
      <c r="S200" s="131"/>
      <c r="T200" s="131"/>
      <c r="U200" s="131"/>
      <c r="V200" s="131"/>
      <c r="W200" s="132"/>
      <c r="X200" s="174"/>
    </row>
    <row r="201" spans="2:24" ht="12.75">
      <c r="B201" s="159" t="s">
        <v>122</v>
      </c>
      <c r="C201" s="153"/>
      <c r="D201" s="154">
        <v>0.682</v>
      </c>
      <c r="E201" s="154"/>
      <c r="F201" s="127"/>
      <c r="G201" s="155"/>
      <c r="H201" s="156"/>
      <c r="I201" s="157"/>
      <c r="J201" s="208">
        <v>0.015</v>
      </c>
      <c r="K201" s="177">
        <f aca="true" t="shared" si="44" ref="K201:K213">SUM(H201:J201)</f>
        <v>0.015</v>
      </c>
      <c r="L201" s="158">
        <v>0.048</v>
      </c>
      <c r="M201" s="246">
        <f aca="true" t="shared" si="45" ref="M201:M213">K201-L201</f>
        <v>-0.033</v>
      </c>
      <c r="N201" s="157">
        <v>0.182</v>
      </c>
      <c r="O201" s="157"/>
      <c r="P201" s="157"/>
      <c r="Q201" s="157"/>
      <c r="R201" s="131"/>
      <c r="S201" s="131"/>
      <c r="T201" s="131"/>
      <c r="U201" s="131"/>
      <c r="V201" s="131">
        <v>0.485</v>
      </c>
      <c r="W201" s="132"/>
      <c r="X201" s="174">
        <f aca="true" t="shared" si="46" ref="X201:X213">K201+SUM(N201:V201)</f>
        <v>0.682</v>
      </c>
    </row>
    <row r="202" spans="2:24" ht="12.75">
      <c r="B202" s="152" t="s">
        <v>123</v>
      </c>
      <c r="C202" s="153"/>
      <c r="D202" s="154"/>
      <c r="E202" s="154"/>
      <c r="F202" s="127"/>
      <c r="G202" s="155"/>
      <c r="H202" s="156"/>
      <c r="I202" s="157"/>
      <c r="J202" s="208"/>
      <c r="K202" s="156"/>
      <c r="L202" s="157"/>
      <c r="M202" s="241"/>
      <c r="N202" s="157"/>
      <c r="O202" s="157"/>
      <c r="P202" s="157"/>
      <c r="Q202" s="157"/>
      <c r="R202" s="131"/>
      <c r="S202" s="131"/>
      <c r="T202" s="131"/>
      <c r="U202" s="131"/>
      <c r="V202" s="131"/>
      <c r="W202" s="132"/>
      <c r="X202" s="174"/>
    </row>
    <row r="203" spans="2:24" ht="12.75">
      <c r="B203" s="159" t="s">
        <v>124</v>
      </c>
      <c r="C203" s="153"/>
      <c r="D203" s="154">
        <v>0.5</v>
      </c>
      <c r="E203" s="154"/>
      <c r="F203" s="127"/>
      <c r="G203" s="155"/>
      <c r="H203" s="156"/>
      <c r="I203" s="157">
        <v>0.012</v>
      </c>
      <c r="J203" s="208">
        <v>0.049</v>
      </c>
      <c r="K203" s="177">
        <f t="shared" si="44"/>
        <v>0.061</v>
      </c>
      <c r="L203" s="158">
        <v>0.012</v>
      </c>
      <c r="M203" s="246">
        <f t="shared" si="45"/>
        <v>0.049</v>
      </c>
      <c r="N203" s="157">
        <v>0.049</v>
      </c>
      <c r="O203" s="157">
        <v>0.049</v>
      </c>
      <c r="P203" s="157">
        <v>0.049</v>
      </c>
      <c r="Q203" s="157">
        <v>0.049</v>
      </c>
      <c r="R203" s="157">
        <v>0.049</v>
      </c>
      <c r="S203" s="157">
        <v>0.049</v>
      </c>
      <c r="T203" s="157">
        <v>0.049</v>
      </c>
      <c r="U203" s="157">
        <v>0.049</v>
      </c>
      <c r="V203" s="157">
        <v>0.047</v>
      </c>
      <c r="W203" s="132"/>
      <c r="X203" s="174">
        <f t="shared" si="46"/>
        <v>0.49999999999999994</v>
      </c>
    </row>
    <row r="204" spans="2:24" ht="12.75">
      <c r="B204" s="159" t="s">
        <v>125</v>
      </c>
      <c r="C204" s="153"/>
      <c r="D204" s="154">
        <v>1.629</v>
      </c>
      <c r="E204" s="154"/>
      <c r="F204" s="127"/>
      <c r="G204" s="155"/>
      <c r="H204" s="156">
        <v>0.136</v>
      </c>
      <c r="I204" s="157">
        <v>0.136</v>
      </c>
      <c r="J204" s="208">
        <v>0.136</v>
      </c>
      <c r="K204" s="177">
        <f t="shared" si="44"/>
        <v>0.40800000000000003</v>
      </c>
      <c r="L204" s="158">
        <v>0.408</v>
      </c>
      <c r="M204" s="246">
        <f t="shared" si="45"/>
        <v>0</v>
      </c>
      <c r="N204" s="157">
        <v>0.136</v>
      </c>
      <c r="O204" s="157">
        <v>0.136</v>
      </c>
      <c r="P204" s="157">
        <v>0.136</v>
      </c>
      <c r="Q204" s="157">
        <v>0.136</v>
      </c>
      <c r="R204" s="157">
        <v>0.136</v>
      </c>
      <c r="S204" s="157">
        <v>0.136</v>
      </c>
      <c r="T204" s="157">
        <v>0.136</v>
      </c>
      <c r="U204" s="157">
        <v>0.136</v>
      </c>
      <c r="V204" s="157">
        <v>0.133</v>
      </c>
      <c r="W204" s="132"/>
      <c r="X204" s="174">
        <f t="shared" si="46"/>
        <v>1.629</v>
      </c>
    </row>
    <row r="205" spans="2:24" ht="12.75">
      <c r="B205" s="159" t="s">
        <v>126</v>
      </c>
      <c r="C205" s="153"/>
      <c r="D205" s="154">
        <v>0.1</v>
      </c>
      <c r="E205" s="154"/>
      <c r="F205" s="127"/>
      <c r="G205" s="155"/>
      <c r="H205" s="156">
        <v>0.008</v>
      </c>
      <c r="I205" s="157">
        <v>0.008</v>
      </c>
      <c r="J205" s="208">
        <v>0.008</v>
      </c>
      <c r="K205" s="177">
        <f t="shared" si="44"/>
        <v>0.024</v>
      </c>
      <c r="L205" s="158">
        <v>0.024</v>
      </c>
      <c r="M205" s="246">
        <f t="shared" si="45"/>
        <v>0</v>
      </c>
      <c r="N205" s="157">
        <v>0.008</v>
      </c>
      <c r="O205" s="157">
        <v>0.008</v>
      </c>
      <c r="P205" s="157">
        <v>0.008</v>
      </c>
      <c r="Q205" s="157">
        <v>0.008</v>
      </c>
      <c r="R205" s="157">
        <v>0.008</v>
      </c>
      <c r="S205" s="157">
        <v>0.008</v>
      </c>
      <c r="T205" s="157">
        <v>0.008</v>
      </c>
      <c r="U205" s="157">
        <v>0.008</v>
      </c>
      <c r="V205" s="157">
        <v>0.012</v>
      </c>
      <c r="W205" s="132"/>
      <c r="X205" s="174">
        <f t="shared" si="46"/>
        <v>0.1</v>
      </c>
    </row>
    <row r="206" spans="2:24" ht="12.75">
      <c r="B206" s="159" t="s">
        <v>127</v>
      </c>
      <c r="C206" s="153"/>
      <c r="D206" s="154">
        <v>0.3</v>
      </c>
      <c r="E206" s="154"/>
      <c r="F206" s="127"/>
      <c r="G206" s="155"/>
      <c r="H206" s="156">
        <v>0.025</v>
      </c>
      <c r="I206" s="157">
        <v>0.025</v>
      </c>
      <c r="J206" s="208">
        <v>0.025</v>
      </c>
      <c r="K206" s="177">
        <f t="shared" si="44"/>
        <v>0.07500000000000001</v>
      </c>
      <c r="L206" s="158">
        <v>0.075</v>
      </c>
      <c r="M206" s="246">
        <f t="shared" si="45"/>
        <v>0</v>
      </c>
      <c r="N206" s="157">
        <v>0.025</v>
      </c>
      <c r="O206" s="157">
        <v>0.025</v>
      </c>
      <c r="P206" s="157">
        <v>0.025</v>
      </c>
      <c r="Q206" s="157">
        <v>0.025</v>
      </c>
      <c r="R206" s="157">
        <v>0.025</v>
      </c>
      <c r="S206" s="157">
        <v>0.025</v>
      </c>
      <c r="T206" s="157">
        <v>0.025</v>
      </c>
      <c r="U206" s="157">
        <v>0.025</v>
      </c>
      <c r="V206" s="157">
        <v>0.025</v>
      </c>
      <c r="W206" s="132"/>
      <c r="X206" s="174">
        <f t="shared" si="46"/>
        <v>0.3</v>
      </c>
    </row>
    <row r="207" spans="2:24" ht="12.75">
      <c r="B207" s="159" t="s">
        <v>81</v>
      </c>
      <c r="C207" s="153"/>
      <c r="D207" s="154">
        <v>0.1</v>
      </c>
      <c r="E207" s="154"/>
      <c r="F207" s="127"/>
      <c r="G207" s="155"/>
      <c r="H207" s="156">
        <v>0.008</v>
      </c>
      <c r="I207" s="157">
        <v>0.008</v>
      </c>
      <c r="J207" s="208">
        <v>0.008</v>
      </c>
      <c r="K207" s="177">
        <f t="shared" si="44"/>
        <v>0.024</v>
      </c>
      <c r="L207" s="158">
        <v>0.028</v>
      </c>
      <c r="M207" s="246">
        <f t="shared" si="45"/>
        <v>-0.004</v>
      </c>
      <c r="N207" s="157">
        <v>0.008</v>
      </c>
      <c r="O207" s="157">
        <v>0.008</v>
      </c>
      <c r="P207" s="157">
        <v>0.008</v>
      </c>
      <c r="Q207" s="157">
        <v>0.008</v>
      </c>
      <c r="R207" s="157">
        <v>0.008</v>
      </c>
      <c r="S207" s="157">
        <v>0.008</v>
      </c>
      <c r="T207" s="157">
        <v>0.008</v>
      </c>
      <c r="U207" s="157">
        <v>0.008</v>
      </c>
      <c r="V207" s="157">
        <v>0.012</v>
      </c>
      <c r="W207" s="132"/>
      <c r="X207" s="174">
        <f t="shared" si="46"/>
        <v>0.1</v>
      </c>
    </row>
    <row r="208" spans="2:24" ht="12.75">
      <c r="B208" s="159" t="s">
        <v>128</v>
      </c>
      <c r="C208" s="153"/>
      <c r="D208" s="154">
        <v>0.5</v>
      </c>
      <c r="E208" s="154"/>
      <c r="F208" s="127"/>
      <c r="G208" s="155"/>
      <c r="H208" s="156">
        <v>0.041</v>
      </c>
      <c r="I208" s="157">
        <v>0.041</v>
      </c>
      <c r="J208" s="208">
        <v>0.041</v>
      </c>
      <c r="K208" s="177">
        <f t="shared" si="44"/>
        <v>0.123</v>
      </c>
      <c r="L208" s="158">
        <v>0.123</v>
      </c>
      <c r="M208" s="246">
        <f t="shared" si="45"/>
        <v>0</v>
      </c>
      <c r="N208" s="157">
        <v>0.041</v>
      </c>
      <c r="O208" s="157">
        <v>0.041</v>
      </c>
      <c r="P208" s="157">
        <v>0.041</v>
      </c>
      <c r="Q208" s="157">
        <v>0.041</v>
      </c>
      <c r="R208" s="157">
        <v>0.041</v>
      </c>
      <c r="S208" s="157">
        <v>0.041</v>
      </c>
      <c r="T208" s="157">
        <v>0.041</v>
      </c>
      <c r="U208" s="157">
        <v>0.041</v>
      </c>
      <c r="V208" s="157">
        <v>0.049</v>
      </c>
      <c r="W208" s="132"/>
      <c r="X208" s="174">
        <f t="shared" si="46"/>
        <v>0.5</v>
      </c>
    </row>
    <row r="209" spans="2:24" ht="12.75">
      <c r="B209" s="159" t="s">
        <v>226</v>
      </c>
      <c r="C209" s="153"/>
      <c r="D209" s="154">
        <v>0.1</v>
      </c>
      <c r="E209" s="154"/>
      <c r="F209" s="127"/>
      <c r="G209" s="155"/>
      <c r="H209" s="156">
        <v>0.008</v>
      </c>
      <c r="I209" s="157">
        <v>0.008</v>
      </c>
      <c r="J209" s="208">
        <v>0.008</v>
      </c>
      <c r="K209" s="177">
        <f t="shared" si="44"/>
        <v>0.024</v>
      </c>
      <c r="L209" s="158">
        <v>0.024</v>
      </c>
      <c r="M209" s="246">
        <f t="shared" si="45"/>
        <v>0</v>
      </c>
      <c r="N209" s="157">
        <v>0.008</v>
      </c>
      <c r="O209" s="157">
        <v>0.008</v>
      </c>
      <c r="P209" s="157">
        <v>0.008</v>
      </c>
      <c r="Q209" s="157">
        <v>0.008</v>
      </c>
      <c r="R209" s="157">
        <v>0.008</v>
      </c>
      <c r="S209" s="157">
        <v>0.008</v>
      </c>
      <c r="T209" s="157">
        <v>0.008</v>
      </c>
      <c r="U209" s="157">
        <v>0.008</v>
      </c>
      <c r="V209" s="157">
        <v>0.012</v>
      </c>
      <c r="W209" s="132"/>
      <c r="X209" s="174">
        <f t="shared" si="46"/>
        <v>0.1</v>
      </c>
    </row>
    <row r="210" spans="2:24" ht="12.75">
      <c r="B210" s="159" t="s">
        <v>129</v>
      </c>
      <c r="C210" s="153"/>
      <c r="D210" s="154">
        <v>0.238</v>
      </c>
      <c r="E210" s="154"/>
      <c r="F210" s="127"/>
      <c r="G210" s="155"/>
      <c r="H210" s="156">
        <v>0.02</v>
      </c>
      <c r="I210" s="157">
        <v>0.02</v>
      </c>
      <c r="J210" s="208">
        <v>0.02</v>
      </c>
      <c r="K210" s="177">
        <f t="shared" si="44"/>
        <v>0.06</v>
      </c>
      <c r="L210" s="158">
        <v>0.06</v>
      </c>
      <c r="M210" s="246">
        <f t="shared" si="45"/>
        <v>0</v>
      </c>
      <c r="N210" s="157">
        <v>0.02</v>
      </c>
      <c r="O210" s="157">
        <v>0.02</v>
      </c>
      <c r="P210" s="157">
        <v>0.02</v>
      </c>
      <c r="Q210" s="157">
        <v>0.02</v>
      </c>
      <c r="R210" s="157">
        <v>0.02</v>
      </c>
      <c r="S210" s="157">
        <v>0.02</v>
      </c>
      <c r="T210" s="157">
        <v>0.02</v>
      </c>
      <c r="U210" s="157">
        <v>0.02</v>
      </c>
      <c r="V210" s="157">
        <v>0.018</v>
      </c>
      <c r="W210" s="132"/>
      <c r="X210" s="174">
        <f t="shared" si="46"/>
        <v>0.238</v>
      </c>
    </row>
    <row r="211" spans="2:24" ht="12.75">
      <c r="B211" s="159" t="s">
        <v>130</v>
      </c>
      <c r="C211" s="153"/>
      <c r="D211" s="154">
        <v>0.1</v>
      </c>
      <c r="E211" s="154"/>
      <c r="F211" s="127"/>
      <c r="G211" s="155"/>
      <c r="H211" s="156">
        <v>0.008</v>
      </c>
      <c r="I211" s="157">
        <v>0.008</v>
      </c>
      <c r="J211" s="208">
        <v>0.008</v>
      </c>
      <c r="K211" s="177">
        <f t="shared" si="44"/>
        <v>0.024</v>
      </c>
      <c r="L211" s="158">
        <v>0.024</v>
      </c>
      <c r="M211" s="246">
        <f t="shared" si="45"/>
        <v>0</v>
      </c>
      <c r="N211" s="157">
        <v>0.008</v>
      </c>
      <c r="O211" s="157">
        <v>0.008</v>
      </c>
      <c r="P211" s="157">
        <v>0.008</v>
      </c>
      <c r="Q211" s="157">
        <v>0.008</v>
      </c>
      <c r="R211" s="157">
        <v>0.008</v>
      </c>
      <c r="S211" s="157">
        <v>0.008</v>
      </c>
      <c r="T211" s="157">
        <v>0.008</v>
      </c>
      <c r="U211" s="157">
        <v>0.008</v>
      </c>
      <c r="V211" s="157">
        <v>0.012</v>
      </c>
      <c r="W211" s="132"/>
      <c r="X211" s="174">
        <f t="shared" si="46"/>
        <v>0.1</v>
      </c>
    </row>
    <row r="212" spans="2:24" ht="12.75">
      <c r="B212" s="159" t="s">
        <v>280</v>
      </c>
      <c r="C212" s="153"/>
      <c r="D212" s="154">
        <v>0.395</v>
      </c>
      <c r="E212" s="154"/>
      <c r="F212" s="127"/>
      <c r="G212" s="155"/>
      <c r="H212" s="156"/>
      <c r="I212" s="157"/>
      <c r="J212" s="208"/>
      <c r="K212" s="177">
        <f t="shared" si="44"/>
        <v>0</v>
      </c>
      <c r="L212" s="158">
        <v>0</v>
      </c>
      <c r="M212" s="246">
        <f t="shared" si="45"/>
        <v>0</v>
      </c>
      <c r="N212" s="157"/>
      <c r="O212" s="157"/>
      <c r="P212" s="157"/>
      <c r="Q212" s="157"/>
      <c r="R212" s="157"/>
      <c r="S212" s="157"/>
      <c r="T212" s="157"/>
      <c r="U212" s="157">
        <v>0.395</v>
      </c>
      <c r="V212" s="157"/>
      <c r="W212" s="132"/>
      <c r="X212" s="174">
        <f t="shared" si="46"/>
        <v>0.395</v>
      </c>
    </row>
    <row r="213" spans="2:24" ht="12.75">
      <c r="B213" s="159" t="s">
        <v>281</v>
      </c>
      <c r="C213" s="153"/>
      <c r="D213" s="154">
        <v>0.09</v>
      </c>
      <c r="E213" s="154"/>
      <c r="F213" s="127"/>
      <c r="G213" s="155"/>
      <c r="H213" s="156"/>
      <c r="I213" s="157"/>
      <c r="J213" s="208"/>
      <c r="K213" s="177">
        <f t="shared" si="44"/>
        <v>0</v>
      </c>
      <c r="L213" s="158">
        <v>0</v>
      </c>
      <c r="M213" s="246">
        <f t="shared" si="45"/>
        <v>0</v>
      </c>
      <c r="N213" s="157"/>
      <c r="O213" s="157"/>
      <c r="P213" s="157"/>
      <c r="Q213" s="157"/>
      <c r="R213" s="157"/>
      <c r="S213" s="157"/>
      <c r="T213" s="157"/>
      <c r="U213" s="157">
        <v>0.09</v>
      </c>
      <c r="V213" s="157"/>
      <c r="W213" s="132"/>
      <c r="X213" s="174">
        <f t="shared" si="46"/>
        <v>0.09</v>
      </c>
    </row>
    <row r="214" spans="2:24" ht="12.75">
      <c r="B214" s="159"/>
      <c r="C214" s="153"/>
      <c r="D214" s="154"/>
      <c r="E214" s="154"/>
      <c r="F214" s="127"/>
      <c r="G214" s="155"/>
      <c r="H214" s="156"/>
      <c r="I214" s="157"/>
      <c r="J214" s="208"/>
      <c r="K214" s="156"/>
      <c r="L214" s="157"/>
      <c r="M214" s="241"/>
      <c r="N214" s="157"/>
      <c r="O214" s="157"/>
      <c r="P214" s="157"/>
      <c r="Q214" s="157"/>
      <c r="R214" s="131"/>
      <c r="S214" s="131"/>
      <c r="T214" s="131"/>
      <c r="U214" s="131"/>
      <c r="V214" s="131"/>
      <c r="W214" s="132"/>
      <c r="X214" s="174"/>
    </row>
    <row r="215" spans="2:24" ht="12.75">
      <c r="B215" s="169" t="s">
        <v>121</v>
      </c>
      <c r="C215" s="170"/>
      <c r="D215" s="171">
        <f>SUM(D200:D213)</f>
        <v>4.734</v>
      </c>
      <c r="E215" s="171"/>
      <c r="F215" s="127"/>
      <c r="G215" s="172"/>
      <c r="H215" s="173">
        <f>SUM(H200:H213)</f>
        <v>0.254</v>
      </c>
      <c r="I215" s="158">
        <f>SUM(I200:I213)</f>
        <v>0.26600000000000007</v>
      </c>
      <c r="J215" s="230">
        <f>SUM(J200:J213)</f>
        <v>0.31800000000000006</v>
      </c>
      <c r="K215" s="173">
        <f>SUM(K201:K214)</f>
        <v>0.8380000000000001</v>
      </c>
      <c r="L215" s="158">
        <f>SUM(L201:L214)</f>
        <v>0.8260000000000001</v>
      </c>
      <c r="M215" s="242">
        <f>SUM(M201:M214)</f>
        <v>0.012</v>
      </c>
      <c r="N215" s="158">
        <f>SUM(N200:N213)</f>
        <v>0.48500000000000004</v>
      </c>
      <c r="O215" s="135">
        <f aca="true" t="shared" si="47" ref="O215:U215">SUM(O200:O213)</f>
        <v>0.30300000000000005</v>
      </c>
      <c r="P215" s="135">
        <f t="shared" si="47"/>
        <v>0.30300000000000005</v>
      </c>
      <c r="Q215" s="135">
        <f t="shared" si="47"/>
        <v>0.30300000000000005</v>
      </c>
      <c r="R215" s="135">
        <f t="shared" si="47"/>
        <v>0.30300000000000005</v>
      </c>
      <c r="S215" s="135">
        <f t="shared" si="47"/>
        <v>0.30300000000000005</v>
      </c>
      <c r="T215" s="135">
        <f t="shared" si="47"/>
        <v>0.30300000000000005</v>
      </c>
      <c r="U215" s="135">
        <f t="shared" si="47"/>
        <v>0.788</v>
      </c>
      <c r="V215" s="135">
        <f>SUM(V200:V213)</f>
        <v>0.8050000000000002</v>
      </c>
      <c r="W215" s="132"/>
      <c r="X215" s="174">
        <f>SUM(X200:X213)</f>
        <v>4.734</v>
      </c>
    </row>
    <row r="216" spans="2:24" ht="13.5" thickBot="1">
      <c r="B216" s="169"/>
      <c r="C216" s="182"/>
      <c r="D216" s="183"/>
      <c r="E216" s="183"/>
      <c r="F216" s="138"/>
      <c r="G216" s="184"/>
      <c r="H216" s="185"/>
      <c r="I216" s="162"/>
      <c r="J216" s="231"/>
      <c r="K216" s="185"/>
      <c r="L216" s="162"/>
      <c r="M216" s="243"/>
      <c r="N216" s="162"/>
      <c r="O216" s="162"/>
      <c r="P216" s="162"/>
      <c r="Q216" s="162"/>
      <c r="R216" s="143"/>
      <c r="S216" s="143"/>
      <c r="T216" s="143"/>
      <c r="U216" s="143"/>
      <c r="V216" s="143"/>
      <c r="W216" s="144"/>
      <c r="X216" s="258"/>
    </row>
    <row r="217" spans="2:24" ht="7.5" customHeight="1">
      <c r="B217" s="159"/>
      <c r="C217" s="186"/>
      <c r="D217" s="187"/>
      <c r="E217" s="187"/>
      <c r="F217" s="107"/>
      <c r="G217" s="188"/>
      <c r="H217" s="189"/>
      <c r="I217" s="190"/>
      <c r="J217" s="232"/>
      <c r="K217" s="189"/>
      <c r="L217" s="190"/>
      <c r="M217" s="244"/>
      <c r="N217" s="190"/>
      <c r="O217" s="190"/>
      <c r="P217" s="190"/>
      <c r="Q217" s="190"/>
      <c r="R217" s="191"/>
      <c r="S217" s="191"/>
      <c r="T217" s="191"/>
      <c r="U217" s="191"/>
      <c r="V217" s="191"/>
      <c r="W217" s="192"/>
      <c r="X217" s="260"/>
    </row>
    <row r="218" spans="2:25" ht="13.5" thickBot="1">
      <c r="B218" s="193" t="s">
        <v>131</v>
      </c>
      <c r="C218" s="194"/>
      <c r="D218" s="195">
        <f>+D79+D100+D115+D137+D147+D167+D182+D198+D215</f>
        <v>85.65599999999999</v>
      </c>
      <c r="E218" s="195"/>
      <c r="F218" s="196"/>
      <c r="G218" s="197"/>
      <c r="H218" s="198">
        <f aca="true" t="shared" si="48" ref="H218:V218">+H79+H100+H115+H137+H147+H167+H182+H198+H215</f>
        <v>5.324</v>
      </c>
      <c r="I218" s="199">
        <f t="shared" si="48"/>
        <v>4.056</v>
      </c>
      <c r="J218" s="233">
        <f>+J79+J100+J115+J137+J147+J167+J182+J198+J215</f>
        <v>6.340999999999999</v>
      </c>
      <c r="K218" s="198">
        <f t="shared" si="48"/>
        <v>15.721000000000004</v>
      </c>
      <c r="L218" s="221">
        <f t="shared" si="48"/>
        <v>8.844</v>
      </c>
      <c r="M218" s="245">
        <f t="shared" si="48"/>
        <v>6.876999999999999</v>
      </c>
      <c r="N218" s="199">
        <f t="shared" si="48"/>
        <v>6.911</v>
      </c>
      <c r="O218" s="199">
        <f t="shared" si="48"/>
        <v>6.476</v>
      </c>
      <c r="P218" s="199">
        <f t="shared" si="48"/>
        <v>7.074</v>
      </c>
      <c r="Q218" s="199">
        <f t="shared" si="48"/>
        <v>6.153</v>
      </c>
      <c r="R218" s="200">
        <f t="shared" si="48"/>
        <v>6.694999999999999</v>
      </c>
      <c r="S218" s="200">
        <f t="shared" si="48"/>
        <v>6.542999999999999</v>
      </c>
      <c r="T218" s="200">
        <f t="shared" si="48"/>
        <v>7.300999999999999</v>
      </c>
      <c r="U218" s="200">
        <f t="shared" si="48"/>
        <v>8.597999999999999</v>
      </c>
      <c r="V218" s="200">
        <f t="shared" si="48"/>
        <v>14.184000000000001</v>
      </c>
      <c r="W218" s="201"/>
      <c r="X218" s="202">
        <f>+X79+X100+X115+X137+X147+X167+X182+X198+X215</f>
        <v>85.65599999999999</v>
      </c>
      <c r="Y218" s="90"/>
    </row>
    <row r="220" ht="12.75">
      <c r="B220" s="176" t="s">
        <v>253</v>
      </c>
    </row>
  </sheetData>
  <printOptions/>
  <pageMargins left="0" right="0" top="0.5905511811023623" bottom="0.1968503937007874" header="0.11811023622047245" footer="0"/>
  <pageSetup horizontalDpi="300" verticalDpi="300" orientation="landscape" paperSize="9" scale="75" r:id="rId1"/>
  <headerFooter alignWithMargins="0">
    <oddHeader>&amp;C&amp;"Arial,Bold"&amp;U2003/04 CAPITAL PROGRAMME - Monthly Analysis of Programme&amp;R&amp;"Arial,Bold"&amp;UAppendix 2b</oddHeader>
  </headerFooter>
  <rowBreaks count="4" manualBreakCount="4">
    <brk id="58" min="1" max="23" man="1"/>
    <brk id="100" min="1" max="23" man="1"/>
    <brk id="148" min="1" max="23" man="1"/>
    <brk id="199" min="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40">
      <selection activeCell="P63" sqref="P63"/>
    </sheetView>
  </sheetViews>
  <sheetFormatPr defaultColWidth="9.140625" defaultRowHeight="12.75" outlineLevelRow="1"/>
  <cols>
    <col min="1" max="1" width="4.140625" style="9" customWidth="1"/>
    <col min="2" max="2" width="8.8515625" style="9" customWidth="1"/>
    <col min="3" max="3" width="31.7109375" style="9" customWidth="1"/>
    <col min="4" max="4" width="10.00390625" style="5" customWidth="1"/>
    <col min="5" max="5" width="3.28125" style="17" customWidth="1"/>
    <col min="6" max="6" width="1.1484375" style="17" customWidth="1"/>
    <col min="7" max="7" width="10.8515625" style="17" hidden="1" customWidth="1"/>
    <col min="8" max="8" width="4.140625" style="10" hidden="1" customWidth="1"/>
    <col min="9" max="9" width="12.8515625" style="17" hidden="1" customWidth="1"/>
    <col min="10" max="10" width="8.8515625" style="9" customWidth="1"/>
    <col min="11" max="11" width="1.28515625" style="9" customWidth="1"/>
    <col min="12" max="12" width="11.28125" style="9" customWidth="1"/>
    <col min="13" max="13" width="2.00390625" style="9" customWidth="1"/>
    <col min="14" max="14" width="11.28125" style="9" customWidth="1"/>
    <col min="15" max="15" width="1.28515625" style="9" customWidth="1"/>
    <col min="16" max="16" width="9.7109375" style="9" customWidth="1"/>
    <col min="17" max="27" width="4.140625" style="9" customWidth="1"/>
    <col min="28" max="16384" width="4.140625" style="1" customWidth="1"/>
  </cols>
  <sheetData>
    <row r="1" ht="15.75">
      <c r="A1" s="58"/>
    </row>
    <row r="3" spans="3:9" ht="15.75" customHeight="1">
      <c r="C3" s="22" t="s">
        <v>156</v>
      </c>
      <c r="E3" s="62"/>
      <c r="F3" s="62"/>
      <c r="G3" s="62"/>
      <c r="I3" s="62"/>
    </row>
    <row r="4" spans="3:9" ht="9.75" customHeight="1">
      <c r="C4" s="61"/>
      <c r="E4" s="62"/>
      <c r="F4" s="62"/>
      <c r="G4" s="97" t="s">
        <v>139</v>
      </c>
      <c r="H4" s="23"/>
      <c r="I4" s="97"/>
    </row>
    <row r="5" spans="3:9" ht="9" customHeight="1">
      <c r="C5" s="61"/>
      <c r="E5" s="62"/>
      <c r="F5" s="62"/>
      <c r="G5" s="62"/>
      <c r="I5" s="62"/>
    </row>
    <row r="6" spans="3:16" ht="12.75">
      <c r="C6" s="61"/>
      <c r="E6" s="38"/>
      <c r="F6" s="63"/>
      <c r="G6" s="98" t="s">
        <v>140</v>
      </c>
      <c r="H6" s="12"/>
      <c r="I6" s="99" t="s">
        <v>141</v>
      </c>
      <c r="J6" s="38" t="s">
        <v>24</v>
      </c>
      <c r="K6" s="38"/>
      <c r="L6" s="63" t="s">
        <v>51</v>
      </c>
      <c r="M6" s="63"/>
      <c r="N6" s="63" t="s">
        <v>68</v>
      </c>
      <c r="P6" s="64" t="s">
        <v>40</v>
      </c>
    </row>
    <row r="7" spans="5:16" ht="12.75">
      <c r="E7" s="38"/>
      <c r="F7" s="38"/>
      <c r="G7" s="99" t="s">
        <v>142</v>
      </c>
      <c r="H7" s="99" t="s">
        <v>142</v>
      </c>
      <c r="I7" s="99" t="s">
        <v>142</v>
      </c>
      <c r="J7" s="38" t="s">
        <v>287</v>
      </c>
      <c r="K7" s="38"/>
      <c r="L7" s="38" t="s">
        <v>282</v>
      </c>
      <c r="M7" s="38"/>
      <c r="N7" s="38" t="s">
        <v>47</v>
      </c>
      <c r="P7" s="38" t="s">
        <v>24</v>
      </c>
    </row>
    <row r="8" spans="5:14" ht="12.75">
      <c r="E8" s="9"/>
      <c r="F8" s="38"/>
      <c r="G8" s="38"/>
      <c r="H8" s="9"/>
      <c r="I8" s="9"/>
      <c r="L8" s="38" t="s">
        <v>33</v>
      </c>
      <c r="M8" s="38"/>
      <c r="N8" s="38" t="s">
        <v>33</v>
      </c>
    </row>
    <row r="9" spans="5:16" ht="12.75">
      <c r="E9" s="38"/>
      <c r="F9" s="38"/>
      <c r="G9" s="38" t="s">
        <v>41</v>
      </c>
      <c r="H9" s="38" t="s">
        <v>41</v>
      </c>
      <c r="I9" s="38" t="s">
        <v>41</v>
      </c>
      <c r="J9" s="38" t="s">
        <v>41</v>
      </c>
      <c r="K9" s="38"/>
      <c r="L9" s="38" t="s">
        <v>41</v>
      </c>
      <c r="M9" s="38"/>
      <c r="N9" s="38" t="s">
        <v>41</v>
      </c>
      <c r="P9" s="38" t="s">
        <v>41</v>
      </c>
    </row>
    <row r="10" spans="2:9" ht="12.75">
      <c r="B10" s="8" t="s">
        <v>25</v>
      </c>
      <c r="E10" s="38"/>
      <c r="F10" s="38"/>
      <c r="G10" s="38"/>
      <c r="I10" s="38"/>
    </row>
    <row r="11" spans="5:9" ht="13.5" customHeight="1">
      <c r="E11" s="38"/>
      <c r="F11" s="38"/>
      <c r="G11" s="38"/>
      <c r="I11" s="38"/>
    </row>
    <row r="12" spans="2:16" ht="12.75" outlineLevel="1">
      <c r="B12" s="9" t="s">
        <v>26</v>
      </c>
      <c r="G12" s="17">
        <v>9.731</v>
      </c>
      <c r="H12" s="49" t="e">
        <f>#REF!+#REF!</f>
        <v>#REF!</v>
      </c>
      <c r="J12" s="17">
        <v>9.731</v>
      </c>
      <c r="K12" s="17"/>
      <c r="L12" s="17"/>
      <c r="M12" s="17"/>
      <c r="N12" s="17"/>
      <c r="O12" s="17"/>
      <c r="P12" s="17">
        <f>J12+L12+N12</f>
        <v>9.731</v>
      </c>
    </row>
    <row r="13" spans="2:16" ht="12.75" outlineLevel="1">
      <c r="B13" s="9" t="s">
        <v>27</v>
      </c>
      <c r="G13" s="17">
        <v>-1.699</v>
      </c>
      <c r="H13" s="49" t="e">
        <f>#REF!+#REF!</f>
        <v>#REF!</v>
      </c>
      <c r="J13" s="17">
        <v>-1.699</v>
      </c>
      <c r="K13" s="17"/>
      <c r="L13" s="17">
        <v>-1.174</v>
      </c>
      <c r="M13" s="17"/>
      <c r="N13" s="17"/>
      <c r="O13" s="17"/>
      <c r="P13" s="17">
        <f aca="true" t="shared" si="0" ref="P13:P18">J13+L13+N13</f>
        <v>-2.873</v>
      </c>
    </row>
    <row r="14" spans="2:16" ht="12.75" outlineLevel="1">
      <c r="B14" s="9" t="s">
        <v>34</v>
      </c>
      <c r="C14" s="9" t="s">
        <v>143</v>
      </c>
      <c r="H14" s="49" t="e">
        <f>#REF!+#REF!</f>
        <v>#REF!</v>
      </c>
      <c r="I14" s="17">
        <v>0.835</v>
      </c>
      <c r="J14" s="17">
        <v>0.835</v>
      </c>
      <c r="K14" s="17"/>
      <c r="L14" s="17"/>
      <c r="M14" s="17"/>
      <c r="N14" s="17"/>
      <c r="O14" s="17"/>
      <c r="P14" s="17">
        <f t="shared" si="0"/>
        <v>0.835</v>
      </c>
    </row>
    <row r="15" spans="3:16" ht="12.75" outlineLevel="1">
      <c r="C15" s="9" t="s">
        <v>144</v>
      </c>
      <c r="H15" s="49"/>
      <c r="I15" s="17">
        <v>9.05</v>
      </c>
      <c r="J15" s="17">
        <v>9.05</v>
      </c>
      <c r="K15" s="17"/>
      <c r="L15" s="17"/>
      <c r="M15" s="17"/>
      <c r="N15" s="17"/>
      <c r="O15" s="17"/>
      <c r="P15" s="17">
        <f t="shared" si="0"/>
        <v>9.05</v>
      </c>
    </row>
    <row r="16" spans="3:16" ht="12.75" outlineLevel="1">
      <c r="C16" s="9" t="s">
        <v>53</v>
      </c>
      <c r="H16" s="49"/>
      <c r="I16" s="17">
        <v>1.55</v>
      </c>
      <c r="J16" s="17">
        <v>1.55</v>
      </c>
      <c r="K16" s="17"/>
      <c r="L16" s="17">
        <v>0.827</v>
      </c>
      <c r="M16" s="17"/>
      <c r="N16" s="17"/>
      <c r="O16" s="17"/>
      <c r="P16" s="17">
        <f t="shared" si="0"/>
        <v>2.377</v>
      </c>
    </row>
    <row r="17" spans="3:16" ht="12.75" outlineLevel="1">
      <c r="C17" s="9" t="s">
        <v>145</v>
      </c>
      <c r="H17" s="49"/>
      <c r="I17" s="17">
        <v>1.5</v>
      </c>
      <c r="J17" s="17">
        <v>0</v>
      </c>
      <c r="K17" s="17"/>
      <c r="L17" s="17"/>
      <c r="M17" s="17"/>
      <c r="N17" s="17"/>
      <c r="O17" s="17"/>
      <c r="P17" s="17">
        <f t="shared" si="0"/>
        <v>0</v>
      </c>
    </row>
    <row r="18" spans="3:16" ht="12.75" outlineLevel="1">
      <c r="C18" s="9" t="s">
        <v>160</v>
      </c>
      <c r="H18" s="49"/>
      <c r="J18" s="17">
        <v>0.21</v>
      </c>
      <c r="K18" s="17"/>
      <c r="L18" s="17"/>
      <c r="M18" s="17"/>
      <c r="N18" s="17"/>
      <c r="O18" s="17"/>
      <c r="P18" s="17">
        <f t="shared" si="0"/>
        <v>0.21</v>
      </c>
    </row>
    <row r="19" spans="5:16" ht="11.25" customHeight="1" outlineLevel="1">
      <c r="E19" s="15"/>
      <c r="F19" s="15"/>
      <c r="G19" s="15"/>
      <c r="H19" s="71"/>
      <c r="I19" s="15"/>
      <c r="J19" s="17"/>
      <c r="K19" s="17"/>
      <c r="L19" s="17"/>
      <c r="M19" s="17"/>
      <c r="N19" s="17"/>
      <c r="O19" s="17"/>
      <c r="P19" s="17"/>
    </row>
    <row r="20" spans="2:16" ht="12.75">
      <c r="B20" s="10" t="s">
        <v>25</v>
      </c>
      <c r="G20" s="45">
        <f>SUM(G12:G17)</f>
        <v>8.032</v>
      </c>
      <c r="H20" s="45" t="e">
        <f>SUM(H12:H17)</f>
        <v>#REF!</v>
      </c>
      <c r="I20" s="45">
        <f>SUM(I12:I17)</f>
        <v>12.935000000000002</v>
      </c>
      <c r="J20" s="45">
        <f>SUM(J12:J18)</f>
        <v>19.677000000000003</v>
      </c>
      <c r="K20" s="45"/>
      <c r="L20" s="45">
        <f>SUM(L12:L18)</f>
        <v>-0.347</v>
      </c>
      <c r="M20" s="45"/>
      <c r="N20" s="45"/>
      <c r="O20" s="45"/>
      <c r="P20" s="45">
        <f>SUM(P12:P18)</f>
        <v>19.330000000000002</v>
      </c>
    </row>
    <row r="21" spans="10:16" ht="13.5" customHeight="1">
      <c r="J21" s="17"/>
      <c r="K21" s="17"/>
      <c r="L21" s="17"/>
      <c r="M21" s="17"/>
      <c r="N21" s="17"/>
      <c r="O21" s="17"/>
      <c r="P21" s="17"/>
    </row>
    <row r="22" spans="2:16" ht="12.75" outlineLevel="1">
      <c r="B22" s="8" t="s">
        <v>28</v>
      </c>
      <c r="J22" s="17"/>
      <c r="K22" s="17"/>
      <c r="L22" s="17"/>
      <c r="M22" s="17"/>
      <c r="N22" s="17"/>
      <c r="O22" s="17"/>
      <c r="P22" s="17"/>
    </row>
    <row r="23" spans="10:16" ht="8.25" customHeight="1" outlineLevel="1">
      <c r="J23" s="17"/>
      <c r="K23" s="17"/>
      <c r="L23" s="17"/>
      <c r="M23" s="17"/>
      <c r="N23" s="17"/>
      <c r="O23" s="17"/>
      <c r="P23" s="17"/>
    </row>
    <row r="24" spans="2:16" ht="12.75" outlineLevel="1">
      <c r="B24" s="9" t="s">
        <v>146</v>
      </c>
      <c r="E24" s="16"/>
      <c r="H24" s="49" t="e">
        <f>#REF!+#REF!</f>
        <v>#REF!</v>
      </c>
      <c r="I24" s="16">
        <v>9.352</v>
      </c>
      <c r="J24" s="17">
        <v>9.352</v>
      </c>
      <c r="K24" s="17"/>
      <c r="L24" s="17"/>
      <c r="M24" s="17"/>
      <c r="N24" s="17"/>
      <c r="O24" s="17"/>
      <c r="P24" s="17">
        <f aca="true" t="shared" si="1" ref="P24:P44">J24+L24+N24</f>
        <v>9.352</v>
      </c>
    </row>
    <row r="25" spans="2:16" ht="12.75" outlineLevel="1">
      <c r="B25" s="9" t="s">
        <v>147</v>
      </c>
      <c r="E25" s="16"/>
      <c r="H25" s="49"/>
      <c r="I25" s="16">
        <v>1</v>
      </c>
      <c r="J25" s="17">
        <v>1</v>
      </c>
      <c r="K25" s="17"/>
      <c r="L25" s="17"/>
      <c r="M25" s="17"/>
      <c r="N25" s="17"/>
      <c r="O25" s="17"/>
      <c r="P25" s="17">
        <f t="shared" si="1"/>
        <v>1</v>
      </c>
    </row>
    <row r="26" spans="2:16" ht="12.75" outlineLevel="1">
      <c r="B26" s="9" t="s">
        <v>54</v>
      </c>
      <c r="E26" s="16"/>
      <c r="H26" s="49"/>
      <c r="I26" s="16">
        <v>0.6</v>
      </c>
      <c r="J26" s="17">
        <v>0.6</v>
      </c>
      <c r="K26" s="17"/>
      <c r="L26" s="17"/>
      <c r="M26" s="17"/>
      <c r="N26" s="17"/>
      <c r="O26" s="17"/>
      <c r="P26" s="17">
        <f t="shared" si="1"/>
        <v>0.6</v>
      </c>
    </row>
    <row r="27" spans="2:16" ht="12.75" outlineLevel="1">
      <c r="B27" s="9" t="s">
        <v>43</v>
      </c>
      <c r="E27" s="16"/>
      <c r="H27" s="65"/>
      <c r="I27" s="16">
        <v>2.26</v>
      </c>
      <c r="J27" s="17">
        <v>2.26</v>
      </c>
      <c r="K27" s="17"/>
      <c r="L27" s="17">
        <v>0.008</v>
      </c>
      <c r="M27" s="17"/>
      <c r="N27" s="17"/>
      <c r="O27" s="17"/>
      <c r="P27" s="17">
        <f t="shared" si="1"/>
        <v>2.268</v>
      </c>
    </row>
    <row r="28" spans="2:16" ht="12.75" outlineLevel="1">
      <c r="B28" s="9" t="s">
        <v>283</v>
      </c>
      <c r="E28" s="16"/>
      <c r="H28" s="65"/>
      <c r="I28" s="16"/>
      <c r="J28" s="17">
        <v>0</v>
      </c>
      <c r="K28" s="17"/>
      <c r="L28" s="17">
        <v>0.12</v>
      </c>
      <c r="M28" s="17"/>
      <c r="N28" s="17"/>
      <c r="O28" s="17"/>
      <c r="P28" s="17">
        <f t="shared" si="1"/>
        <v>0.12</v>
      </c>
    </row>
    <row r="29" spans="2:16" ht="12.75" outlineLevel="1">
      <c r="B29" s="9" t="s">
        <v>45</v>
      </c>
      <c r="E29" s="16"/>
      <c r="H29" s="65"/>
      <c r="I29" s="16">
        <v>0.29</v>
      </c>
      <c r="J29" s="17">
        <v>0.29</v>
      </c>
      <c r="K29" s="17"/>
      <c r="L29" s="17">
        <v>0.004</v>
      </c>
      <c r="M29" s="17"/>
      <c r="N29" s="17"/>
      <c r="O29" s="17"/>
      <c r="P29" s="17">
        <f t="shared" si="1"/>
        <v>0.294</v>
      </c>
    </row>
    <row r="30" spans="2:16" ht="12.75" outlineLevel="1">
      <c r="B30" s="9" t="s">
        <v>49</v>
      </c>
      <c r="E30" s="16"/>
      <c r="H30" s="65"/>
      <c r="I30" s="16">
        <v>2.336</v>
      </c>
      <c r="J30" s="17">
        <v>2.336</v>
      </c>
      <c r="K30" s="17"/>
      <c r="L30" s="17"/>
      <c r="M30" s="17"/>
      <c r="N30" s="17"/>
      <c r="O30" s="17"/>
      <c r="P30" s="17">
        <f t="shared" si="1"/>
        <v>2.336</v>
      </c>
    </row>
    <row r="31" spans="2:16" ht="12.75" outlineLevel="1">
      <c r="B31" s="9" t="s">
        <v>61</v>
      </c>
      <c r="E31" s="16"/>
      <c r="H31" s="65"/>
      <c r="I31" s="16">
        <v>0.124</v>
      </c>
      <c r="J31" s="17">
        <v>0.124</v>
      </c>
      <c r="K31" s="17"/>
      <c r="L31" s="17"/>
      <c r="M31" s="17"/>
      <c r="N31" s="17"/>
      <c r="O31" s="17"/>
      <c r="P31" s="17">
        <f t="shared" si="1"/>
        <v>0.124</v>
      </c>
    </row>
    <row r="32" spans="2:16" ht="12.75" outlineLevel="1">
      <c r="B32" s="9" t="s">
        <v>148</v>
      </c>
      <c r="E32" s="16"/>
      <c r="H32" s="65"/>
      <c r="I32" s="16">
        <v>0.187</v>
      </c>
      <c r="J32" s="17">
        <v>0.187</v>
      </c>
      <c r="K32" s="17"/>
      <c r="L32" s="17"/>
      <c r="M32" s="17"/>
      <c r="N32" s="17"/>
      <c r="O32" s="17"/>
      <c r="P32" s="17">
        <f t="shared" si="1"/>
        <v>0.187</v>
      </c>
    </row>
    <row r="33" spans="2:16" ht="12.75" outlineLevel="1">
      <c r="B33" s="9" t="s">
        <v>29</v>
      </c>
      <c r="E33" s="16"/>
      <c r="H33" s="65" t="e">
        <f>#REF!+#REF!</f>
        <v>#REF!</v>
      </c>
      <c r="I33" s="16">
        <v>5.586</v>
      </c>
      <c r="J33" s="17">
        <v>6.027</v>
      </c>
      <c r="K33" s="17"/>
      <c r="L33" s="17">
        <v>1.298</v>
      </c>
      <c r="M33" s="17"/>
      <c r="N33" s="17"/>
      <c r="O33" s="17"/>
      <c r="P33" s="17">
        <f t="shared" si="1"/>
        <v>7.325</v>
      </c>
    </row>
    <row r="34" spans="2:16" ht="12.75" outlineLevel="1">
      <c r="B34" s="9" t="s">
        <v>149</v>
      </c>
      <c r="E34" s="16"/>
      <c r="H34" s="65"/>
      <c r="I34" s="16">
        <v>0.151</v>
      </c>
      <c r="J34" s="17">
        <v>0.151</v>
      </c>
      <c r="K34" s="17"/>
      <c r="L34" s="17">
        <v>0.069</v>
      </c>
      <c r="M34" s="17"/>
      <c r="N34" s="17"/>
      <c r="O34" s="17"/>
      <c r="P34" s="17">
        <f t="shared" si="1"/>
        <v>0.22</v>
      </c>
    </row>
    <row r="35" spans="2:16" ht="12.75" outlineLevel="1">
      <c r="B35" s="9" t="s">
        <v>158</v>
      </c>
      <c r="E35" s="16"/>
      <c r="H35" s="65"/>
      <c r="I35" s="16"/>
      <c r="J35" s="17">
        <v>0.053</v>
      </c>
      <c r="K35" s="17"/>
      <c r="L35" s="17"/>
      <c r="M35" s="17"/>
      <c r="N35" s="17"/>
      <c r="O35" s="17"/>
      <c r="P35" s="17">
        <f t="shared" si="1"/>
        <v>0.053</v>
      </c>
    </row>
    <row r="36" spans="2:16" ht="12.75" outlineLevel="1">
      <c r="B36" s="9" t="s">
        <v>48</v>
      </c>
      <c r="E36" s="9"/>
      <c r="F36" s="9"/>
      <c r="G36" s="9"/>
      <c r="H36" s="65"/>
      <c r="I36" s="16">
        <v>1.366</v>
      </c>
      <c r="J36" s="17">
        <v>1.366</v>
      </c>
      <c r="K36" s="17"/>
      <c r="L36" s="17">
        <v>0.358</v>
      </c>
      <c r="M36" s="17"/>
      <c r="N36" s="17">
        <v>0.052</v>
      </c>
      <c r="O36" s="17"/>
      <c r="P36" s="17">
        <f t="shared" si="1"/>
        <v>1.7760000000000002</v>
      </c>
    </row>
    <row r="37" spans="2:16" ht="12.75" outlineLevel="1">
      <c r="B37" s="9" t="s">
        <v>46</v>
      </c>
      <c r="E37" s="16"/>
      <c r="H37" s="65" t="e">
        <f>#REF!+#REF!</f>
        <v>#REF!</v>
      </c>
      <c r="I37" s="16">
        <v>1.73</v>
      </c>
      <c r="J37" s="17">
        <v>1.73</v>
      </c>
      <c r="K37" s="17"/>
      <c r="L37" s="17"/>
      <c r="M37" s="17"/>
      <c r="N37" s="17">
        <v>-0.074</v>
      </c>
      <c r="O37" s="17"/>
      <c r="P37" s="17">
        <f t="shared" si="1"/>
        <v>1.656</v>
      </c>
    </row>
    <row r="38" spans="2:16" ht="12.75" outlineLevel="1">
      <c r="B38" s="9" t="s">
        <v>157</v>
      </c>
      <c r="E38" s="16"/>
      <c r="H38" s="65"/>
      <c r="I38" s="16"/>
      <c r="J38" s="17">
        <v>0.04</v>
      </c>
      <c r="K38" s="17"/>
      <c r="L38" s="17"/>
      <c r="M38" s="17"/>
      <c r="N38" s="17"/>
      <c r="O38" s="17"/>
      <c r="P38" s="17">
        <f t="shared" si="1"/>
        <v>0.04</v>
      </c>
    </row>
    <row r="39" spans="2:16" ht="12.75" outlineLevel="1">
      <c r="B39" s="9" t="s">
        <v>36</v>
      </c>
      <c r="E39" s="16"/>
      <c r="H39" s="65"/>
      <c r="I39" s="16">
        <v>0.905</v>
      </c>
      <c r="J39" s="17">
        <v>0.905</v>
      </c>
      <c r="K39" s="17"/>
      <c r="L39" s="17"/>
      <c r="M39" s="17"/>
      <c r="N39" s="17"/>
      <c r="O39" s="17"/>
      <c r="P39" s="17">
        <f t="shared" si="1"/>
        <v>0.905</v>
      </c>
    </row>
    <row r="40" spans="2:16" ht="12.75" outlineLevel="1">
      <c r="B40" s="9" t="s">
        <v>44</v>
      </c>
      <c r="E40" s="16"/>
      <c r="H40" s="65"/>
      <c r="I40" s="16">
        <v>4.377</v>
      </c>
      <c r="J40" s="17">
        <v>4.773</v>
      </c>
      <c r="K40" s="17"/>
      <c r="L40" s="17">
        <v>-0.377</v>
      </c>
      <c r="M40" s="17"/>
      <c r="N40" s="17"/>
      <c r="O40" s="17"/>
      <c r="P40" s="17">
        <f t="shared" si="1"/>
        <v>4.396</v>
      </c>
    </row>
    <row r="41" spans="2:16" ht="12.75" outlineLevel="1">
      <c r="B41" s="9" t="s">
        <v>150</v>
      </c>
      <c r="E41" s="16"/>
      <c r="H41" s="65"/>
      <c r="I41" s="16">
        <v>0.169</v>
      </c>
      <c r="J41" s="17">
        <v>0.169</v>
      </c>
      <c r="K41" s="17"/>
      <c r="L41" s="17">
        <v>0.045</v>
      </c>
      <c r="M41" s="17"/>
      <c r="N41" s="17"/>
      <c r="O41" s="17"/>
      <c r="P41" s="17">
        <f t="shared" si="1"/>
        <v>0.21400000000000002</v>
      </c>
    </row>
    <row r="42" spans="2:16" ht="12.75" outlineLevel="1">
      <c r="B42" s="9" t="s">
        <v>285</v>
      </c>
      <c r="E42" s="16"/>
      <c r="H42" s="65"/>
      <c r="I42" s="16"/>
      <c r="J42" s="17">
        <v>0</v>
      </c>
      <c r="K42" s="17"/>
      <c r="L42" s="17">
        <v>0.016</v>
      </c>
      <c r="M42" s="17"/>
      <c r="N42" s="17"/>
      <c r="O42" s="17"/>
      <c r="P42" s="17">
        <f t="shared" si="1"/>
        <v>0.016</v>
      </c>
    </row>
    <row r="43" spans="2:16" ht="12.75" outlineLevel="1">
      <c r="B43" s="9" t="s">
        <v>286</v>
      </c>
      <c r="E43" s="16"/>
      <c r="H43" s="65"/>
      <c r="I43" s="16"/>
      <c r="J43" s="17">
        <v>0</v>
      </c>
      <c r="K43" s="17"/>
      <c r="L43" s="17">
        <v>0.297</v>
      </c>
      <c r="M43" s="17"/>
      <c r="N43" s="17"/>
      <c r="O43" s="17"/>
      <c r="P43" s="17">
        <f t="shared" si="1"/>
        <v>0.297</v>
      </c>
    </row>
    <row r="44" spans="2:16" ht="12.75" outlineLevel="1">
      <c r="B44" s="9" t="s">
        <v>151</v>
      </c>
      <c r="E44" s="16"/>
      <c r="H44" s="65"/>
      <c r="I44" s="16">
        <v>0.1</v>
      </c>
      <c r="J44" s="17">
        <v>0.1</v>
      </c>
      <c r="K44" s="17"/>
      <c r="L44" s="17"/>
      <c r="M44" s="17"/>
      <c r="N44" s="17"/>
      <c r="O44" s="17"/>
      <c r="P44" s="17">
        <f t="shared" si="1"/>
        <v>0.1</v>
      </c>
    </row>
    <row r="45" spans="5:16" ht="12.75" outlineLevel="1">
      <c r="E45" s="16"/>
      <c r="F45" s="16"/>
      <c r="G45" s="16"/>
      <c r="I45" s="16"/>
      <c r="J45" s="17"/>
      <c r="K45" s="17"/>
      <c r="L45" s="17"/>
      <c r="M45" s="17"/>
      <c r="N45" s="17"/>
      <c r="O45" s="17"/>
      <c r="P45" s="17"/>
    </row>
    <row r="46" spans="2:16" ht="12.75">
      <c r="B46" s="10" t="s">
        <v>28</v>
      </c>
      <c r="E46" s="16"/>
      <c r="F46" s="16"/>
      <c r="G46" s="16"/>
      <c r="H46" s="66" t="e">
        <f>SUM(H24:H39)</f>
        <v>#REF!</v>
      </c>
      <c r="I46" s="45">
        <f>SUM(I24:I44)</f>
        <v>30.533</v>
      </c>
      <c r="J46" s="45">
        <f>SUM(J24:J44)</f>
        <v>31.463000000000005</v>
      </c>
      <c r="K46" s="45"/>
      <c r="L46" s="45">
        <f>SUM(L24:L44)</f>
        <v>1.838</v>
      </c>
      <c r="M46" s="45"/>
      <c r="N46" s="45">
        <f>SUM(N24:N44)</f>
        <v>-0.022</v>
      </c>
      <c r="O46" s="45"/>
      <c r="P46" s="45">
        <f>SUM(P24:P44)</f>
        <v>33.27899999999999</v>
      </c>
    </row>
    <row r="47" spans="5:16" ht="12.75" customHeight="1">
      <c r="E47" s="16"/>
      <c r="F47" s="16"/>
      <c r="G47" s="16"/>
      <c r="J47" s="17"/>
      <c r="K47" s="17"/>
      <c r="L47" s="17"/>
      <c r="M47" s="17"/>
      <c r="N47" s="17"/>
      <c r="O47" s="17"/>
      <c r="P47" s="17"/>
    </row>
    <row r="48" spans="2:16" ht="12.75">
      <c r="B48" s="8" t="s">
        <v>30</v>
      </c>
      <c r="E48" s="16"/>
      <c r="F48" s="16"/>
      <c r="G48" s="16"/>
      <c r="J48" s="17"/>
      <c r="K48" s="17"/>
      <c r="L48" s="17"/>
      <c r="M48" s="17"/>
      <c r="N48" s="17"/>
      <c r="O48" s="17"/>
      <c r="P48" s="17"/>
    </row>
    <row r="49" spans="5:16" ht="13.5" customHeight="1">
      <c r="E49" s="16"/>
      <c r="F49" s="16"/>
      <c r="G49" s="16"/>
      <c r="J49" s="17"/>
      <c r="K49" s="17"/>
      <c r="L49" s="17"/>
      <c r="M49" s="17"/>
      <c r="N49" s="17"/>
      <c r="O49" s="17"/>
      <c r="P49" s="17"/>
    </row>
    <row r="50" spans="2:16" ht="12.75" outlineLevel="1">
      <c r="B50" s="9" t="s">
        <v>152</v>
      </c>
      <c r="E50" s="16"/>
      <c r="F50" s="16"/>
      <c r="G50" s="16">
        <v>8.338</v>
      </c>
      <c r="H50" s="43" t="e">
        <f>#REF!+#REF!</f>
        <v>#REF!</v>
      </c>
      <c r="J50" s="17">
        <f>G50+I50</f>
        <v>8.338</v>
      </c>
      <c r="K50" s="17"/>
      <c r="L50" s="17"/>
      <c r="M50" s="17"/>
      <c r="N50" s="17">
        <v>0.56</v>
      </c>
      <c r="O50" s="17"/>
      <c r="P50" s="17">
        <f>J50+L50+N50</f>
        <v>8.898</v>
      </c>
    </row>
    <row r="51" spans="2:16" ht="12.75" outlineLevel="1">
      <c r="B51" s="9" t="s">
        <v>292</v>
      </c>
      <c r="E51" s="16"/>
      <c r="F51" s="16"/>
      <c r="G51" s="16"/>
      <c r="H51" s="43"/>
      <c r="J51" s="17">
        <v>0</v>
      </c>
      <c r="K51" s="17"/>
      <c r="L51" s="17">
        <v>4.19</v>
      </c>
      <c r="M51" s="17"/>
      <c r="N51" s="17"/>
      <c r="O51" s="17"/>
      <c r="P51" s="17">
        <f>J51+L51+N51</f>
        <v>4.19</v>
      </c>
    </row>
    <row r="52" spans="5:16" ht="12.75" outlineLevel="1">
      <c r="E52" s="16"/>
      <c r="F52" s="16"/>
      <c r="G52" s="67"/>
      <c r="J52" s="17"/>
      <c r="K52" s="17"/>
      <c r="L52" s="17"/>
      <c r="M52" s="17"/>
      <c r="N52" s="17"/>
      <c r="O52" s="17"/>
      <c r="P52" s="17"/>
    </row>
    <row r="53" spans="2:16" ht="12.75">
      <c r="B53" s="10" t="s">
        <v>30</v>
      </c>
      <c r="E53" s="16"/>
      <c r="F53" s="16"/>
      <c r="G53" s="45">
        <f>SUM(G50:G50)</f>
        <v>8.338</v>
      </c>
      <c r="H53" s="43" t="e">
        <f>SUM(H50:H50)</f>
        <v>#REF!</v>
      </c>
      <c r="J53" s="45">
        <f>SUM(J50:J51)</f>
        <v>8.338</v>
      </c>
      <c r="K53" s="45"/>
      <c r="L53" s="45">
        <f>SUM(L50:L51)</f>
        <v>4.19</v>
      </c>
      <c r="M53" s="45"/>
      <c r="N53" s="45">
        <f>SUM(N50:N51)</f>
        <v>0.56</v>
      </c>
      <c r="O53" s="45"/>
      <c r="P53" s="45">
        <f>SUM(P50:P51)</f>
        <v>13.088000000000001</v>
      </c>
    </row>
    <row r="54" spans="5:16" ht="9" customHeight="1">
      <c r="E54" s="16"/>
      <c r="F54" s="16"/>
      <c r="G54" s="16"/>
      <c r="J54" s="17"/>
      <c r="K54" s="17"/>
      <c r="L54" s="17"/>
      <c r="M54" s="17"/>
      <c r="N54" s="17"/>
      <c r="O54" s="17"/>
      <c r="P54" s="17"/>
    </row>
    <row r="55" spans="2:16" ht="12.75">
      <c r="B55" s="8" t="s">
        <v>31</v>
      </c>
      <c r="E55" s="16"/>
      <c r="F55" s="16"/>
      <c r="G55" s="16"/>
      <c r="J55" s="17"/>
      <c r="K55" s="17"/>
      <c r="L55" s="17"/>
      <c r="M55" s="17"/>
      <c r="N55" s="17"/>
      <c r="O55" s="17"/>
      <c r="P55" s="17"/>
    </row>
    <row r="56" spans="5:16" ht="9" customHeight="1">
      <c r="E56" s="16"/>
      <c r="F56" s="16"/>
      <c r="G56" s="16"/>
      <c r="J56" s="17"/>
      <c r="K56" s="17"/>
      <c r="L56" s="17"/>
      <c r="M56" s="17"/>
      <c r="N56" s="17"/>
      <c r="O56" s="17"/>
      <c r="P56" s="17"/>
    </row>
    <row r="57" spans="2:16" ht="12.75" customHeight="1">
      <c r="B57" s="9" t="s">
        <v>59</v>
      </c>
      <c r="E57" s="16"/>
      <c r="F57" s="16"/>
      <c r="G57" s="16"/>
      <c r="I57" s="17">
        <v>2.255</v>
      </c>
      <c r="J57" s="17">
        <v>2.255</v>
      </c>
      <c r="K57" s="17"/>
      <c r="L57" s="17">
        <v>1.875</v>
      </c>
      <c r="M57" s="17"/>
      <c r="N57" s="17"/>
      <c r="O57" s="17"/>
      <c r="P57" s="17">
        <f aca="true" t="shared" si="2" ref="P57:P65">J57+L57+N57</f>
        <v>4.13</v>
      </c>
    </row>
    <row r="58" spans="2:16" ht="12.75" customHeight="1">
      <c r="B58" s="9" t="s">
        <v>153</v>
      </c>
      <c r="E58" s="16"/>
      <c r="F58" s="16"/>
      <c r="G58" s="16"/>
      <c r="I58" s="17">
        <v>15.946</v>
      </c>
      <c r="J58" s="17">
        <v>15.946</v>
      </c>
      <c r="K58" s="17"/>
      <c r="L58" s="17"/>
      <c r="M58" s="17"/>
      <c r="N58" s="17"/>
      <c r="O58" s="17"/>
      <c r="P58" s="17">
        <f t="shared" si="2"/>
        <v>15.946</v>
      </c>
    </row>
    <row r="59" spans="2:16" ht="12.75" customHeight="1">
      <c r="B59" s="9" t="s">
        <v>284</v>
      </c>
      <c r="E59" s="16"/>
      <c r="F59" s="16"/>
      <c r="G59" s="16"/>
      <c r="J59" s="17">
        <v>0</v>
      </c>
      <c r="K59" s="17"/>
      <c r="L59" s="17">
        <v>0.003</v>
      </c>
      <c r="M59" s="17"/>
      <c r="N59" s="17"/>
      <c r="O59" s="17"/>
      <c r="P59" s="17">
        <f t="shared" si="2"/>
        <v>0.003</v>
      </c>
    </row>
    <row r="60" spans="2:16" ht="12.75" customHeight="1">
      <c r="B60" s="9" t="s">
        <v>154</v>
      </c>
      <c r="E60" s="16"/>
      <c r="F60" s="16"/>
      <c r="G60" s="16"/>
      <c r="I60" s="17">
        <v>0.13</v>
      </c>
      <c r="J60" s="17">
        <v>0.13</v>
      </c>
      <c r="K60" s="17"/>
      <c r="L60" s="17"/>
      <c r="M60" s="17"/>
      <c r="N60" s="17"/>
      <c r="O60" s="17"/>
      <c r="P60" s="17">
        <f t="shared" si="2"/>
        <v>0.13</v>
      </c>
    </row>
    <row r="61" spans="2:16" ht="12.75" customHeight="1">
      <c r="B61" s="9" t="s">
        <v>307</v>
      </c>
      <c r="E61" s="16"/>
      <c r="F61" s="16"/>
      <c r="G61" s="16"/>
      <c r="J61" s="17">
        <v>0</v>
      </c>
      <c r="K61" s="17"/>
      <c r="L61" s="17"/>
      <c r="M61" s="17"/>
      <c r="N61" s="17">
        <v>0.008</v>
      </c>
      <c r="O61" s="17"/>
      <c r="P61" s="17">
        <f t="shared" si="2"/>
        <v>0.008</v>
      </c>
    </row>
    <row r="62" spans="2:16" ht="12.75" customHeight="1">
      <c r="B62" s="9" t="s">
        <v>308</v>
      </c>
      <c r="E62" s="16"/>
      <c r="F62" s="16"/>
      <c r="G62" s="16"/>
      <c r="J62" s="17">
        <v>0</v>
      </c>
      <c r="K62" s="17"/>
      <c r="L62" s="17"/>
      <c r="M62" s="17"/>
      <c r="N62" s="17">
        <v>0.003</v>
      </c>
      <c r="O62" s="17"/>
      <c r="P62" s="17">
        <f t="shared" si="2"/>
        <v>0.003</v>
      </c>
    </row>
    <row r="63" spans="2:16" ht="12.75" customHeight="1">
      <c r="B63" s="9" t="s">
        <v>309</v>
      </c>
      <c r="E63" s="16"/>
      <c r="F63" s="16"/>
      <c r="G63" s="16"/>
      <c r="J63" s="17">
        <v>0</v>
      </c>
      <c r="K63" s="17"/>
      <c r="L63" s="17"/>
      <c r="M63" s="17"/>
      <c r="N63" s="17">
        <v>0.004</v>
      </c>
      <c r="O63" s="17"/>
      <c r="P63" s="17">
        <f t="shared" si="2"/>
        <v>0.004</v>
      </c>
    </row>
    <row r="64" spans="2:16" ht="12.75" customHeight="1">
      <c r="B64" s="9" t="s">
        <v>155</v>
      </c>
      <c r="E64" s="16"/>
      <c r="F64" s="16"/>
      <c r="G64" s="16"/>
      <c r="I64" s="17">
        <v>0.014</v>
      </c>
      <c r="J64" s="17">
        <v>0.014</v>
      </c>
      <c r="K64" s="17"/>
      <c r="L64" s="17"/>
      <c r="M64" s="17"/>
      <c r="N64" s="17"/>
      <c r="O64" s="17"/>
      <c r="P64" s="17">
        <f t="shared" si="2"/>
        <v>0.014</v>
      </c>
    </row>
    <row r="65" spans="2:16" ht="12.75" customHeight="1">
      <c r="B65" s="9" t="s">
        <v>159</v>
      </c>
      <c r="E65" s="16"/>
      <c r="F65" s="16"/>
      <c r="G65" s="16"/>
      <c r="J65" s="17">
        <v>0.131</v>
      </c>
      <c r="K65" s="17"/>
      <c r="L65" s="17"/>
      <c r="M65" s="17"/>
      <c r="N65" s="17"/>
      <c r="O65" s="17"/>
      <c r="P65" s="17">
        <f t="shared" si="2"/>
        <v>0.131</v>
      </c>
    </row>
    <row r="66" spans="5:16" ht="12" customHeight="1" outlineLevel="1">
      <c r="E66" s="16"/>
      <c r="F66" s="16"/>
      <c r="G66" s="16"/>
      <c r="I66" s="16"/>
      <c r="J66" s="17"/>
      <c r="K66" s="17"/>
      <c r="L66" s="17"/>
      <c r="M66" s="17"/>
      <c r="N66" s="17"/>
      <c r="O66" s="17"/>
      <c r="P66" s="17"/>
    </row>
    <row r="67" spans="2:16" ht="12.75">
      <c r="B67" s="10" t="s">
        <v>31</v>
      </c>
      <c r="E67" s="16"/>
      <c r="F67" s="16"/>
      <c r="G67" s="16"/>
      <c r="H67" s="66" t="e">
        <f>SUM(#REF!)</f>
        <v>#REF!</v>
      </c>
      <c r="I67" s="45">
        <f>SUM(I57:I64)</f>
        <v>18.345</v>
      </c>
      <c r="J67" s="45">
        <f>SUM(J57:J65)</f>
        <v>18.476</v>
      </c>
      <c r="K67" s="45"/>
      <c r="L67" s="45">
        <f>SUM(L57:L65)</f>
        <v>1.878</v>
      </c>
      <c r="M67" s="45"/>
      <c r="N67" s="45">
        <f>SUM(N57:N65)</f>
        <v>0.015</v>
      </c>
      <c r="O67" s="45"/>
      <c r="P67" s="45">
        <f>SUM(P57:P65)</f>
        <v>20.369</v>
      </c>
    </row>
    <row r="68" spans="2:16" ht="6" customHeight="1">
      <c r="B68" s="10"/>
      <c r="E68" s="16"/>
      <c r="F68" s="16"/>
      <c r="G68" s="16"/>
      <c r="I68" s="16"/>
      <c r="J68" s="17"/>
      <c r="K68" s="17"/>
      <c r="L68" s="17"/>
      <c r="M68" s="17"/>
      <c r="N68" s="17"/>
      <c r="O68" s="17"/>
      <c r="P68" s="17"/>
    </row>
    <row r="69" spans="5:16" ht="12" customHeight="1">
      <c r="E69" s="16"/>
      <c r="F69" s="16"/>
      <c r="G69" s="16"/>
      <c r="I69" s="16"/>
      <c r="J69" s="17"/>
      <c r="K69" s="17"/>
      <c r="L69" s="17"/>
      <c r="M69" s="17"/>
      <c r="N69" s="17"/>
      <c r="O69" s="17"/>
      <c r="P69" s="17"/>
    </row>
    <row r="70" spans="2:16" ht="12.75">
      <c r="B70" s="10" t="s">
        <v>32</v>
      </c>
      <c r="E70" s="49"/>
      <c r="F70" s="49"/>
      <c r="G70" s="66">
        <f>G20+G53</f>
        <v>16.369999999999997</v>
      </c>
      <c r="H70" s="66" t="e">
        <f>H20+H46+F53+H67</f>
        <v>#REF!</v>
      </c>
      <c r="I70" s="66">
        <f>I20+I46+I67</f>
        <v>61.813</v>
      </c>
      <c r="J70" s="66">
        <f>J20+J46+J53+J67</f>
        <v>77.95400000000001</v>
      </c>
      <c r="K70" s="66"/>
      <c r="L70" s="66">
        <f>L20+L46+L53+L67</f>
        <v>7.559000000000001</v>
      </c>
      <c r="M70" s="66"/>
      <c r="N70" s="66">
        <f>N20+N46+N53+N67</f>
        <v>0.553</v>
      </c>
      <c r="O70" s="66"/>
      <c r="P70" s="66">
        <f>P20+P46+P53+P67</f>
        <v>86.066</v>
      </c>
    </row>
    <row r="71" spans="5:16" ht="4.5" customHeight="1" thickBot="1">
      <c r="E71" s="16"/>
      <c r="F71" s="16"/>
      <c r="G71" s="53"/>
      <c r="H71" s="53"/>
      <c r="I71" s="53"/>
      <c r="J71" s="100"/>
      <c r="K71" s="100"/>
      <c r="L71" s="100"/>
      <c r="M71" s="100"/>
      <c r="N71" s="100"/>
      <c r="O71" s="100"/>
      <c r="P71" s="100"/>
    </row>
    <row r="72" ht="13.5" thickTop="1"/>
  </sheetData>
  <printOptions horizontalCentered="1"/>
  <pageMargins left="0" right="0.1968503937007874" top="0.3937007874015748" bottom="0.3937007874015748" header="0" footer="0"/>
  <pageSetup horizontalDpi="300" verticalDpi="300" orientation="portrait" paperSize="9" scale="95" r:id="rId1"/>
  <headerFooter alignWithMargins="0">
    <oddHeader>&amp;R&amp;"Arial,Bold"&amp;UAppendix  3
&amp;"Arial,Regular"&amp;U
</oddHeader>
    <oddFooter>&amp;L&amp;"Times New Roman,Regular"&amp;8&amp;F,&amp;A&amp;R&amp;"Times New Roman,Regular"&amp;8&amp;D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94"/>
  <sheetViews>
    <sheetView workbookViewId="0" topLeftCell="A1">
      <selection activeCell="B35" sqref="B35"/>
    </sheetView>
  </sheetViews>
  <sheetFormatPr defaultColWidth="9.140625" defaultRowHeight="12.75"/>
  <cols>
    <col min="1" max="1" width="5.7109375" style="5" customWidth="1"/>
    <col min="2" max="2" width="40.7109375" style="9" customWidth="1"/>
    <col min="3" max="3" width="9.7109375" style="9" customWidth="1"/>
    <col min="4" max="4" width="3.140625" style="9" customWidth="1"/>
    <col min="5" max="5" width="7.140625" style="13" customWidth="1"/>
    <col min="6" max="6" width="9.28125" style="9" customWidth="1"/>
    <col min="7" max="7" width="11.421875" style="9" customWidth="1"/>
    <col min="8" max="8" width="24.7109375" style="5" bestFit="1" customWidth="1"/>
    <col min="9" max="21" width="5.7109375" style="5" customWidth="1"/>
  </cols>
  <sheetData>
    <row r="2" ht="12.75">
      <c r="G2" s="14"/>
    </row>
    <row r="3" ht="7.5" customHeight="1"/>
    <row r="4" spans="2:4" ht="12.75">
      <c r="B4" s="12" t="s">
        <v>291</v>
      </c>
      <c r="D4" s="11"/>
    </row>
    <row r="5" spans="3:4" ht="6.75" customHeight="1">
      <c r="C5" s="11"/>
      <c r="D5" s="11"/>
    </row>
    <row r="6" ht="10.5" customHeight="1"/>
    <row r="7" spans="2:8" ht="12.75">
      <c r="B7" s="22" t="s">
        <v>2</v>
      </c>
      <c r="C7" s="12" t="s">
        <v>3</v>
      </c>
      <c r="D7" s="12"/>
      <c r="F7" s="12" t="s">
        <v>4</v>
      </c>
      <c r="G7" s="69"/>
      <c r="H7" s="6"/>
    </row>
    <row r="8" spans="2:8" ht="12.75">
      <c r="B8" s="10"/>
      <c r="C8" s="12" t="s">
        <v>5</v>
      </c>
      <c r="D8" s="12"/>
      <c r="E8" s="12" t="s">
        <v>50</v>
      </c>
      <c r="F8" s="12" t="s">
        <v>6</v>
      </c>
      <c r="G8" s="10"/>
      <c r="H8" s="7"/>
    </row>
    <row r="9" spans="2:8" ht="12.75">
      <c r="B9" s="10"/>
      <c r="C9" s="12" t="s">
        <v>7</v>
      </c>
      <c r="D9" s="12"/>
      <c r="E9" s="12" t="s">
        <v>42</v>
      </c>
      <c r="F9" s="12" t="s">
        <v>8</v>
      </c>
      <c r="G9" s="10"/>
      <c r="H9" s="7"/>
    </row>
    <row r="10" spans="2:8" ht="9.75" customHeight="1">
      <c r="B10" s="10"/>
      <c r="C10" s="10"/>
      <c r="D10" s="10"/>
      <c r="E10" s="12"/>
      <c r="F10" s="10"/>
      <c r="G10" s="10"/>
      <c r="H10" s="7"/>
    </row>
    <row r="11" spans="2:8" ht="12.75">
      <c r="B11" s="8" t="s">
        <v>9</v>
      </c>
      <c r="C11" s="10"/>
      <c r="D11" s="10"/>
      <c r="E11" s="12"/>
      <c r="F11" s="10"/>
      <c r="G11" s="10"/>
      <c r="H11" s="7"/>
    </row>
    <row r="12" spans="2:8" ht="7.5" customHeight="1">
      <c r="B12" s="10"/>
      <c r="C12" s="10"/>
      <c r="D12" s="10"/>
      <c r="E12" s="12"/>
      <c r="F12" s="10"/>
      <c r="G12" s="10"/>
      <c r="H12" s="7"/>
    </row>
    <row r="13" spans="2:8" ht="12.75">
      <c r="B13" s="10" t="s">
        <v>10</v>
      </c>
      <c r="C13" s="42">
        <v>2773</v>
      </c>
      <c r="D13" s="42"/>
      <c r="E13" s="13">
        <v>25</v>
      </c>
      <c r="F13" s="70">
        <f>C13*0.25</f>
        <v>693.25</v>
      </c>
      <c r="G13" s="10"/>
      <c r="H13" s="7"/>
    </row>
    <row r="14" spans="2:8" ht="12.75">
      <c r="B14" s="10"/>
      <c r="C14" s="42"/>
      <c r="D14" s="42"/>
      <c r="F14" s="70"/>
      <c r="G14" s="10"/>
      <c r="H14" s="7"/>
    </row>
    <row r="15" spans="2:8" ht="12.75">
      <c r="B15" s="10" t="s">
        <v>62</v>
      </c>
      <c r="C15" s="42"/>
      <c r="D15" s="42"/>
      <c r="F15" s="70"/>
      <c r="G15" s="10"/>
      <c r="H15" s="7"/>
    </row>
    <row r="16" spans="2:8" ht="12.75">
      <c r="B16" s="9" t="s">
        <v>161</v>
      </c>
      <c r="C16" s="9">
        <v>33</v>
      </c>
      <c r="F16" s="9">
        <v>33</v>
      </c>
      <c r="G16" s="10"/>
      <c r="H16" s="7"/>
    </row>
    <row r="17" spans="7:8" ht="12.75">
      <c r="G17" s="10"/>
      <c r="H17" s="7"/>
    </row>
    <row r="18" spans="2:8" ht="12.75">
      <c r="B18" s="71" t="s">
        <v>1</v>
      </c>
      <c r="G18" s="10"/>
      <c r="H18" s="7"/>
    </row>
    <row r="19" spans="2:8" ht="12.75">
      <c r="B19" s="15" t="s">
        <v>288</v>
      </c>
      <c r="C19" s="9">
        <v>195</v>
      </c>
      <c r="F19" s="9">
        <v>195</v>
      </c>
      <c r="G19" s="10"/>
      <c r="H19" s="7"/>
    </row>
    <row r="20" spans="2:8" ht="12.75">
      <c r="B20" s="15" t="s">
        <v>289</v>
      </c>
      <c r="C20" s="9">
        <v>65</v>
      </c>
      <c r="F20" s="9">
        <v>65</v>
      </c>
      <c r="G20" s="10"/>
      <c r="H20" s="7"/>
    </row>
    <row r="21" spans="2:8" ht="12.75">
      <c r="B21" s="15" t="s">
        <v>290</v>
      </c>
      <c r="C21" s="9">
        <v>86</v>
      </c>
      <c r="E21" s="13">
        <v>25</v>
      </c>
      <c r="F21" s="9">
        <v>22</v>
      </c>
      <c r="G21" s="10"/>
      <c r="H21" s="7"/>
    </row>
    <row r="22" spans="2:8" ht="8.25" customHeight="1">
      <c r="B22" s="10"/>
      <c r="C22" s="10"/>
      <c r="D22" s="10"/>
      <c r="E22" s="12"/>
      <c r="F22" s="10"/>
      <c r="G22" s="10"/>
      <c r="H22" s="7"/>
    </row>
    <row r="23" spans="7:8" ht="8.25" customHeight="1">
      <c r="G23" s="10"/>
      <c r="H23" s="7"/>
    </row>
    <row r="24" spans="2:8" ht="12.75">
      <c r="B24" s="10" t="s">
        <v>11</v>
      </c>
      <c r="C24" s="72">
        <f>SUM(C13:C22)</f>
        <v>3152</v>
      </c>
      <c r="D24" s="72"/>
      <c r="E24" s="73"/>
      <c r="F24" s="72">
        <f>SUM(F13:F22)</f>
        <v>1008.25</v>
      </c>
      <c r="G24" s="10"/>
      <c r="H24" s="7"/>
    </row>
    <row r="25" spans="2:8" ht="12.75">
      <c r="B25" s="10"/>
      <c r="C25" s="10"/>
      <c r="D25" s="10"/>
      <c r="E25" s="12"/>
      <c r="F25" s="10"/>
      <c r="G25" s="10"/>
      <c r="H25" s="7"/>
    </row>
    <row r="26" ht="12.75">
      <c r="B26" s="8" t="s">
        <v>12</v>
      </c>
    </row>
    <row r="27" ht="12.75">
      <c r="B27" s="8"/>
    </row>
    <row r="28" spans="2:6" ht="12.75">
      <c r="B28" s="10" t="s">
        <v>10</v>
      </c>
      <c r="C28" s="42">
        <f>8000-C13</f>
        <v>5227</v>
      </c>
      <c r="E28" s="13">
        <v>25</v>
      </c>
      <c r="F28" s="70">
        <f>C28*0.25</f>
        <v>1306.75</v>
      </c>
    </row>
    <row r="29" ht="12.75">
      <c r="B29" s="8"/>
    </row>
    <row r="30" spans="2:6" ht="12.75">
      <c r="B30" s="10" t="s">
        <v>162</v>
      </c>
      <c r="C30" s="9">
        <v>470</v>
      </c>
      <c r="F30" s="9">
        <v>470</v>
      </c>
    </row>
    <row r="31" ht="12.75">
      <c r="B31" s="8"/>
    </row>
    <row r="32" spans="2:6" ht="12.75">
      <c r="B32" s="71" t="s">
        <v>1</v>
      </c>
      <c r="C32" s="70">
        <v>6113</v>
      </c>
      <c r="D32" s="70"/>
      <c r="E32" s="74">
        <v>100</v>
      </c>
      <c r="F32" s="9">
        <f>C32</f>
        <v>6113</v>
      </c>
    </row>
    <row r="33" spans="3:6" ht="12.75">
      <c r="C33" s="70"/>
      <c r="D33" s="70"/>
      <c r="E33" s="74"/>
      <c r="F33" s="70"/>
    </row>
    <row r="34" spans="2:6" ht="12.75">
      <c r="B34" s="10" t="s">
        <v>13</v>
      </c>
      <c r="C34" s="75">
        <f>SUM(C28:C32)</f>
        <v>11810</v>
      </c>
      <c r="D34" s="75"/>
      <c r="E34" s="76"/>
      <c r="F34" s="75">
        <f>SUM(F28:F32)</f>
        <v>7889.75</v>
      </c>
    </row>
    <row r="35" spans="3:6" ht="10.5" customHeight="1">
      <c r="C35" s="77"/>
      <c r="D35" s="77"/>
      <c r="E35" s="78"/>
      <c r="F35" s="77"/>
    </row>
    <row r="36" spans="2:6" ht="12.75">
      <c r="B36" s="10" t="s">
        <v>14</v>
      </c>
      <c r="C36" s="81">
        <f>C24+C34</f>
        <v>14962</v>
      </c>
      <c r="D36" s="81"/>
      <c r="E36" s="82"/>
      <c r="F36" s="81">
        <f>F24+F34</f>
        <v>8898</v>
      </c>
    </row>
    <row r="37" spans="3:6" ht="12.75">
      <c r="C37" s="70"/>
      <c r="D37" s="70"/>
      <c r="E37" s="74"/>
      <c r="F37" s="70"/>
    </row>
    <row r="38" spans="3:6" ht="12.75">
      <c r="C38" s="70"/>
      <c r="D38" s="70"/>
      <c r="E38" s="74"/>
      <c r="F38" s="70"/>
    </row>
    <row r="39" spans="3:6" ht="12.75">
      <c r="C39" s="70"/>
      <c r="D39" s="70"/>
      <c r="E39" s="74"/>
      <c r="F39" s="70"/>
    </row>
    <row r="40" spans="3:6" ht="12.75">
      <c r="C40" s="70"/>
      <c r="D40" s="70"/>
      <c r="E40" s="74"/>
      <c r="F40" s="70"/>
    </row>
    <row r="41" spans="3:6" ht="12.75">
      <c r="C41" s="70"/>
      <c r="D41" s="70"/>
      <c r="E41" s="74"/>
      <c r="F41" s="70"/>
    </row>
    <row r="42" spans="3:6" ht="12.75">
      <c r="C42" s="70"/>
      <c r="D42" s="70"/>
      <c r="E42" s="74"/>
      <c r="F42" s="70"/>
    </row>
    <row r="43" spans="3:6" ht="12.75">
      <c r="C43" s="70"/>
      <c r="D43" s="70"/>
      <c r="E43" s="74"/>
      <c r="F43" s="70"/>
    </row>
    <row r="44" spans="3:6" ht="12.75">
      <c r="C44" s="70"/>
      <c r="D44" s="70"/>
      <c r="E44" s="74"/>
      <c r="F44" s="70"/>
    </row>
    <row r="45" spans="3:6" ht="12.75">
      <c r="C45" s="70"/>
      <c r="D45" s="70"/>
      <c r="E45" s="74"/>
      <c r="F45" s="70"/>
    </row>
    <row r="46" spans="3:6" ht="12.75">
      <c r="C46" s="70"/>
      <c r="D46" s="70"/>
      <c r="E46" s="74"/>
      <c r="F46" s="70"/>
    </row>
    <row r="47" spans="3:6" ht="12.75">
      <c r="C47" s="70"/>
      <c r="D47" s="70"/>
      <c r="E47" s="74"/>
      <c r="F47" s="70"/>
    </row>
    <row r="48" spans="3:6" ht="12.75">
      <c r="C48" s="70"/>
      <c r="D48" s="70"/>
      <c r="E48" s="74"/>
      <c r="F48" s="70"/>
    </row>
    <row r="49" spans="3:6" ht="12.75">
      <c r="C49" s="70"/>
      <c r="D49" s="70"/>
      <c r="E49" s="74"/>
      <c r="F49" s="70"/>
    </row>
    <row r="50" spans="3:6" ht="12.75">
      <c r="C50" s="70"/>
      <c r="D50" s="70"/>
      <c r="E50" s="74"/>
      <c r="F50" s="70"/>
    </row>
    <row r="51" spans="3:6" ht="12.75">
      <c r="C51" s="70"/>
      <c r="D51" s="70"/>
      <c r="E51" s="74"/>
      <c r="F51" s="70"/>
    </row>
    <row r="52" spans="3:6" ht="12.75">
      <c r="C52" s="70"/>
      <c r="D52" s="70"/>
      <c r="E52" s="74"/>
      <c r="F52" s="70"/>
    </row>
    <row r="53" spans="3:6" ht="12.75">
      <c r="C53" s="70"/>
      <c r="D53" s="70"/>
      <c r="E53" s="74"/>
      <c r="F53" s="70"/>
    </row>
    <row r="54" spans="3:6" ht="12.75">
      <c r="C54" s="70"/>
      <c r="D54" s="70"/>
      <c r="E54" s="74"/>
      <c r="F54" s="70"/>
    </row>
    <row r="55" spans="3:6" ht="12.75">
      <c r="C55" s="70"/>
      <c r="D55" s="70"/>
      <c r="E55" s="74"/>
      <c r="F55" s="70"/>
    </row>
    <row r="56" spans="3:6" ht="12.75">
      <c r="C56" s="70"/>
      <c r="D56" s="70"/>
      <c r="E56" s="74"/>
      <c r="F56" s="70"/>
    </row>
    <row r="57" spans="3:6" ht="12.75">
      <c r="C57" s="70"/>
      <c r="D57" s="70"/>
      <c r="E57" s="74"/>
      <c r="F57" s="70"/>
    </row>
    <row r="58" spans="3:6" ht="12.75">
      <c r="C58" s="70"/>
      <c r="D58" s="70"/>
      <c r="E58" s="74"/>
      <c r="F58" s="70"/>
    </row>
    <row r="59" spans="3:6" ht="12.75">
      <c r="C59" s="70"/>
      <c r="D59" s="70"/>
      <c r="E59" s="74"/>
      <c r="F59" s="70"/>
    </row>
    <row r="60" spans="3:6" ht="12.75">
      <c r="C60" s="70"/>
      <c r="D60" s="70"/>
      <c r="E60" s="74"/>
      <c r="F60" s="70"/>
    </row>
    <row r="61" spans="3:7" ht="12.75">
      <c r="C61" s="70"/>
      <c r="D61" s="70"/>
      <c r="E61" s="74"/>
      <c r="F61" s="70"/>
      <c r="G61" s="79"/>
    </row>
    <row r="62" spans="2:6" ht="12.75">
      <c r="B62" s="68"/>
      <c r="C62" s="70"/>
      <c r="D62" s="70"/>
      <c r="E62" s="74"/>
      <c r="F62" s="70"/>
    </row>
    <row r="63" spans="2:6" ht="12.75">
      <c r="B63" s="15"/>
      <c r="C63" s="70"/>
      <c r="D63" s="70"/>
      <c r="E63" s="74"/>
      <c r="F63" s="70"/>
    </row>
    <row r="64" spans="3:6" ht="12.75">
      <c r="C64" s="70"/>
      <c r="D64" s="70"/>
      <c r="E64" s="74"/>
      <c r="F64" s="70"/>
    </row>
    <row r="65" spans="2:6" ht="12.75">
      <c r="B65" s="15"/>
      <c r="C65" s="80"/>
      <c r="D65" s="80"/>
      <c r="E65" s="74"/>
      <c r="F65" s="70"/>
    </row>
    <row r="66" spans="2:6" ht="12.75">
      <c r="B66" s="68"/>
      <c r="C66" s="80"/>
      <c r="D66" s="80"/>
      <c r="E66" s="74"/>
      <c r="F66" s="70"/>
    </row>
    <row r="67" spans="2:6" ht="12.75">
      <c r="B67" s="68"/>
      <c r="C67" s="80"/>
      <c r="D67" s="80"/>
      <c r="E67" s="74"/>
      <c r="F67" s="70"/>
    </row>
    <row r="68" spans="2:6" ht="12.75">
      <c r="B68" s="68"/>
      <c r="C68" s="80"/>
      <c r="D68" s="80"/>
      <c r="E68" s="74"/>
      <c r="F68" s="70"/>
    </row>
    <row r="69" spans="2:7" ht="12.75">
      <c r="B69" s="15"/>
      <c r="C69" s="70"/>
      <c r="D69" s="70"/>
      <c r="E69" s="74"/>
      <c r="F69" s="70"/>
      <c r="G69" s="79"/>
    </row>
    <row r="70" spans="2:6" ht="12.75">
      <c r="B70" s="68"/>
      <c r="C70" s="80"/>
      <c r="D70" s="80"/>
      <c r="E70" s="74"/>
      <c r="F70" s="70"/>
    </row>
    <row r="71" spans="2:6" ht="12.75">
      <c r="B71" s="68"/>
      <c r="C71" s="80"/>
      <c r="D71" s="80"/>
      <c r="E71" s="74"/>
      <c r="F71" s="70"/>
    </row>
    <row r="72" spans="2:6" ht="12.75">
      <c r="B72" s="68"/>
      <c r="C72" s="70"/>
      <c r="D72" s="70"/>
      <c r="E72" s="74"/>
      <c r="F72" s="70"/>
    </row>
    <row r="73" spans="2:7" ht="12.75">
      <c r="B73" s="68"/>
      <c r="C73" s="80"/>
      <c r="D73" s="80"/>
      <c r="E73" s="74"/>
      <c r="F73" s="70"/>
      <c r="G73" s="79"/>
    </row>
    <row r="74" spans="2:7" ht="12.75">
      <c r="B74" s="15"/>
      <c r="C74" s="70"/>
      <c r="D74" s="70"/>
      <c r="E74" s="74"/>
      <c r="F74" s="70"/>
      <c r="G74" s="79"/>
    </row>
    <row r="75" spans="2:7" ht="12.75">
      <c r="B75" s="15"/>
      <c r="C75" s="80"/>
      <c r="D75" s="80"/>
      <c r="E75" s="74"/>
      <c r="F75" s="70"/>
      <c r="G75" s="79"/>
    </row>
    <row r="76" spans="2:7" ht="12.75">
      <c r="B76" s="15"/>
      <c r="C76" s="70"/>
      <c r="D76" s="70"/>
      <c r="E76" s="74"/>
      <c r="F76" s="70"/>
      <c r="G76" s="79"/>
    </row>
    <row r="77" spans="2:7" ht="12.75">
      <c r="B77" s="68"/>
      <c r="C77" s="80"/>
      <c r="D77" s="80"/>
      <c r="E77" s="74"/>
      <c r="F77" s="70"/>
      <c r="G77" s="79"/>
    </row>
    <row r="78" spans="2:7" ht="12.75">
      <c r="B78" s="68"/>
      <c r="C78" s="80"/>
      <c r="D78" s="80"/>
      <c r="E78" s="74"/>
      <c r="F78" s="70"/>
      <c r="G78" s="79"/>
    </row>
    <row r="79" spans="2:7" ht="12.75">
      <c r="B79" s="15"/>
      <c r="C79" s="70"/>
      <c r="D79" s="70"/>
      <c r="E79" s="74"/>
      <c r="F79" s="70"/>
      <c r="G79" s="79"/>
    </row>
    <row r="80" spans="2:7" ht="12.75">
      <c r="B80" s="15"/>
      <c r="C80" s="70"/>
      <c r="D80" s="70"/>
      <c r="E80" s="74"/>
      <c r="F80" s="70"/>
      <c r="G80" s="79"/>
    </row>
    <row r="81" spans="2:7" ht="12.75">
      <c r="B81" s="15"/>
      <c r="C81" s="70"/>
      <c r="D81" s="70"/>
      <c r="E81" s="74"/>
      <c r="F81" s="70"/>
      <c r="G81" s="79"/>
    </row>
    <row r="82" spans="2:7" ht="12.75">
      <c r="B82" s="68"/>
      <c r="C82" s="80"/>
      <c r="D82" s="80"/>
      <c r="E82" s="74"/>
      <c r="F82" s="70"/>
      <c r="G82" s="79"/>
    </row>
    <row r="83" spans="2:7" ht="12.75">
      <c r="B83" s="15"/>
      <c r="C83" s="70"/>
      <c r="D83" s="70"/>
      <c r="E83" s="74"/>
      <c r="F83" s="70"/>
      <c r="G83" s="79"/>
    </row>
    <row r="84" spans="2:7" ht="12.75">
      <c r="B84" s="15"/>
      <c r="C84" s="70"/>
      <c r="D84" s="70"/>
      <c r="E84" s="74"/>
      <c r="F84" s="70"/>
      <c r="G84" s="79"/>
    </row>
    <row r="85" spans="2:7" ht="12.75">
      <c r="B85" s="68"/>
      <c r="C85" s="80"/>
      <c r="D85" s="80"/>
      <c r="E85" s="74"/>
      <c r="F85" s="70"/>
      <c r="G85" s="79"/>
    </row>
    <row r="86" spans="2:7" ht="12.75">
      <c r="B86" s="15"/>
      <c r="C86" s="70"/>
      <c r="D86" s="70"/>
      <c r="E86" s="74"/>
      <c r="F86" s="70"/>
      <c r="G86" s="79"/>
    </row>
    <row r="87" spans="2:7" ht="12.75">
      <c r="B87" s="15"/>
      <c r="C87" s="70"/>
      <c r="D87" s="70"/>
      <c r="E87" s="74"/>
      <c r="F87" s="70"/>
      <c r="G87" s="79"/>
    </row>
    <row r="88" spans="2:7" ht="12.75">
      <c r="B88" s="68"/>
      <c r="C88" s="80"/>
      <c r="D88" s="80"/>
      <c r="E88" s="74"/>
      <c r="F88" s="70"/>
      <c r="G88" s="79"/>
    </row>
    <row r="89" spans="2:7" ht="12.75">
      <c r="B89" s="15"/>
      <c r="C89" s="80"/>
      <c r="D89" s="80"/>
      <c r="E89" s="74"/>
      <c r="F89" s="70"/>
      <c r="G89" s="79"/>
    </row>
    <row r="90" spans="2:7" ht="12.75">
      <c r="B90" s="15"/>
      <c r="C90" s="70"/>
      <c r="D90" s="70"/>
      <c r="E90" s="74"/>
      <c r="F90" s="70"/>
      <c r="G90" s="79"/>
    </row>
    <row r="91" spans="2:7" ht="12.75">
      <c r="B91" s="15"/>
      <c r="C91" s="80"/>
      <c r="D91" s="80"/>
      <c r="E91" s="74"/>
      <c r="F91" s="70"/>
      <c r="G91" s="79"/>
    </row>
    <row r="92" spans="2:7" ht="12.75">
      <c r="B92" s="15"/>
      <c r="C92" s="80"/>
      <c r="D92" s="80"/>
      <c r="E92" s="74"/>
      <c r="F92" s="70"/>
      <c r="G92" s="79"/>
    </row>
    <row r="93" spans="2:7" ht="12.75">
      <c r="B93" s="15"/>
      <c r="C93" s="80"/>
      <c r="D93" s="80"/>
      <c r="E93" s="74"/>
      <c r="F93" s="70"/>
      <c r="G93" s="79"/>
    </row>
    <row r="94" spans="2:7" ht="12.75">
      <c r="B94" s="15"/>
      <c r="C94" s="80"/>
      <c r="D94" s="80"/>
      <c r="E94" s="74"/>
      <c r="F94" s="70"/>
      <c r="G94" s="79"/>
    </row>
  </sheetData>
  <printOptions horizontalCentered="1"/>
  <pageMargins left="0.15748031496062992" right="0.15748031496062992" top="0.3937007874015748" bottom="0.3937007874015748" header="0" footer="0.31496062992125984"/>
  <pageSetup horizontalDpi="300" verticalDpi="300" orientation="portrait" paperSize="9" r:id="rId1"/>
  <headerFooter alignWithMargins="0">
    <oddHeader>&amp;R&amp;"Arial,Bold"&amp;UAppendix 4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M24"/>
  <sheetViews>
    <sheetView workbookViewId="0" topLeftCell="A1">
      <selection activeCell="B4" sqref="B4"/>
    </sheetView>
  </sheetViews>
  <sheetFormatPr defaultColWidth="9.140625" defaultRowHeight="12.75"/>
  <cols>
    <col min="1" max="1" width="5.7109375" style="5" customWidth="1"/>
    <col min="2" max="5" width="5.7109375" style="9" customWidth="1"/>
    <col min="6" max="6" width="26.8515625" style="9" customWidth="1"/>
    <col min="7" max="7" width="6.421875" style="9" customWidth="1"/>
    <col min="8" max="8" width="3.421875" style="9" customWidth="1"/>
    <col min="9" max="9" width="8.421875" style="9" customWidth="1"/>
    <col min="10" max="10" width="2.8515625" style="9" customWidth="1"/>
    <col min="11" max="11" width="8.140625" style="9" customWidth="1"/>
    <col min="12" max="12" width="2.421875" style="5" customWidth="1"/>
    <col min="13" max="13" width="37.7109375" style="5" customWidth="1"/>
    <col min="14" max="14" width="5.7109375" style="5" customWidth="1"/>
    <col min="15" max="15" width="11.8515625" style="5" customWidth="1"/>
    <col min="16" max="17" width="5.7109375" style="5" customWidth="1"/>
  </cols>
  <sheetData>
    <row r="3" ht="12.75">
      <c r="B3" s="8" t="s">
        <v>310</v>
      </c>
    </row>
    <row r="4" ht="12.75">
      <c r="B4" s="10"/>
    </row>
    <row r="6" spans="2:13" ht="12.75">
      <c r="B6" s="8" t="s">
        <v>63</v>
      </c>
      <c r="G6" s="10"/>
      <c r="I6" s="11" t="s">
        <v>64</v>
      </c>
      <c r="J6" s="10"/>
      <c r="K6" s="10"/>
      <c r="M6" s="11" t="s">
        <v>65</v>
      </c>
    </row>
    <row r="7" spans="2:11" ht="6" customHeight="1">
      <c r="B7" s="8"/>
      <c r="G7" s="10"/>
      <c r="H7" s="12"/>
      <c r="I7" s="10"/>
      <c r="J7" s="10"/>
      <c r="K7" s="10"/>
    </row>
    <row r="8" spans="7:13" ht="12" customHeight="1">
      <c r="G8" s="11" t="s">
        <v>68</v>
      </c>
      <c r="H8" s="8"/>
      <c r="I8" s="11" t="s">
        <v>164</v>
      </c>
      <c r="J8" s="8"/>
      <c r="K8" s="11" t="s">
        <v>52</v>
      </c>
      <c r="M8" s="11" t="s">
        <v>66</v>
      </c>
    </row>
    <row r="9" spans="7:11" ht="12" customHeight="1">
      <c r="G9" s="11"/>
      <c r="H9" s="8"/>
      <c r="I9" s="11" t="s">
        <v>67</v>
      </c>
      <c r="J9" s="8"/>
      <c r="K9" s="11"/>
    </row>
    <row r="10" spans="7:11" ht="12.75">
      <c r="G10" s="12" t="s">
        <v>41</v>
      </c>
      <c r="H10" s="10"/>
      <c r="I10" s="12" t="s">
        <v>41</v>
      </c>
      <c r="J10" s="10"/>
      <c r="K10" s="12" t="s">
        <v>41</v>
      </c>
    </row>
    <row r="11" spans="7:11" ht="12.75">
      <c r="G11" s="13"/>
      <c r="I11" s="13"/>
      <c r="K11" s="13"/>
    </row>
    <row r="12" spans="2:13" ht="12.75">
      <c r="B12" s="8" t="s">
        <v>163</v>
      </c>
      <c r="C12" s="8"/>
      <c r="D12" s="8"/>
      <c r="G12" s="93"/>
      <c r="H12" s="14"/>
      <c r="J12" s="14"/>
      <c r="K12" s="91"/>
      <c r="M12" s="9"/>
    </row>
    <row r="13" spans="2:13" ht="12.75">
      <c r="B13" s="9" t="s">
        <v>293</v>
      </c>
      <c r="G13" s="93">
        <v>0.031</v>
      </c>
      <c r="H13" s="14"/>
      <c r="I13" s="91">
        <v>0</v>
      </c>
      <c r="J13" s="14"/>
      <c r="K13" s="91">
        <f>SUM(G13:I13)</f>
        <v>0.031</v>
      </c>
      <c r="M13" s="13" t="s">
        <v>294</v>
      </c>
    </row>
    <row r="14" spans="7:13" ht="12.75">
      <c r="G14" s="93"/>
      <c r="H14" s="14"/>
      <c r="I14" s="91"/>
      <c r="J14" s="14"/>
      <c r="K14" s="91"/>
      <c r="M14" s="13"/>
    </row>
    <row r="15" spans="2:13" ht="12.75">
      <c r="B15" s="8" t="s">
        <v>297</v>
      </c>
      <c r="G15" s="93"/>
      <c r="H15" s="14"/>
      <c r="I15" s="91"/>
      <c r="J15" s="14"/>
      <c r="K15" s="91"/>
      <c r="M15" s="9"/>
    </row>
    <row r="16" spans="2:13" ht="12.75">
      <c r="B16" s="9" t="s">
        <v>298</v>
      </c>
      <c r="G16" s="93">
        <v>0.073</v>
      </c>
      <c r="H16" s="14"/>
      <c r="I16" s="91">
        <v>0.026</v>
      </c>
      <c r="J16" s="14"/>
      <c r="K16" s="91">
        <f>SUM(G16:I16)</f>
        <v>0.09899999999999999</v>
      </c>
      <c r="M16" s="101" t="s">
        <v>299</v>
      </c>
    </row>
    <row r="17" spans="7:13" ht="12.75">
      <c r="G17" s="93"/>
      <c r="H17" s="14"/>
      <c r="I17" s="91"/>
      <c r="J17" s="14"/>
      <c r="K17" s="91"/>
      <c r="M17" s="9"/>
    </row>
    <row r="18" spans="2:13" ht="12.75">
      <c r="B18" s="8" t="s">
        <v>165</v>
      </c>
      <c r="G18" s="93"/>
      <c r="H18" s="14"/>
      <c r="I18" s="91"/>
      <c r="J18" s="14"/>
      <c r="K18" s="91"/>
      <c r="M18" s="9"/>
    </row>
    <row r="19" spans="2:13" ht="12.75">
      <c r="B19" s="9" t="s">
        <v>295</v>
      </c>
      <c r="G19" s="93">
        <v>0.024</v>
      </c>
      <c r="H19" s="14"/>
      <c r="I19" s="91">
        <v>0</v>
      </c>
      <c r="J19" s="14"/>
      <c r="K19" s="91">
        <f>SUM(G19:I19)</f>
        <v>0.024</v>
      </c>
      <c r="M19" s="13" t="s">
        <v>296</v>
      </c>
    </row>
    <row r="20" spans="2:13" ht="12.75">
      <c r="B20" s="9" t="s">
        <v>300</v>
      </c>
      <c r="G20" s="93">
        <v>0.063</v>
      </c>
      <c r="H20" s="14"/>
      <c r="I20" s="91">
        <v>0.005</v>
      </c>
      <c r="J20" s="14"/>
      <c r="K20" s="91">
        <f>SUM(G20:I20)</f>
        <v>0.068</v>
      </c>
      <c r="M20" s="13" t="s">
        <v>302</v>
      </c>
    </row>
    <row r="21" spans="2:13" ht="12.75">
      <c r="B21" s="9" t="s">
        <v>301</v>
      </c>
      <c r="G21" s="93"/>
      <c r="H21" s="14"/>
      <c r="I21" s="91"/>
      <c r="J21" s="14"/>
      <c r="K21" s="91"/>
      <c r="M21" s="9"/>
    </row>
    <row r="22" spans="2:13" ht="12.75">
      <c r="B22" s="9" t="s">
        <v>303</v>
      </c>
      <c r="G22" s="93">
        <v>0.133</v>
      </c>
      <c r="H22" s="14"/>
      <c r="I22" s="91">
        <v>0</v>
      </c>
      <c r="J22" s="14"/>
      <c r="K22" s="91">
        <f>SUM(G22:I22)</f>
        <v>0.133</v>
      </c>
      <c r="M22" s="13" t="s">
        <v>304</v>
      </c>
    </row>
    <row r="23" spans="7:13" ht="12.75">
      <c r="G23" s="93"/>
      <c r="H23" s="14"/>
      <c r="I23" s="91"/>
      <c r="J23" s="14"/>
      <c r="K23" s="91"/>
      <c r="M23" s="13"/>
    </row>
    <row r="24" spans="7:11" ht="13.5" thickBot="1">
      <c r="G24" s="94">
        <f>SUM(G12:G22)</f>
        <v>0.324</v>
      </c>
      <c r="H24" s="83"/>
      <c r="I24" s="92">
        <f>SUM(I12:I22)</f>
        <v>0.031</v>
      </c>
      <c r="J24" s="83"/>
      <c r="K24" s="92">
        <f>SUM(K12:K22)</f>
        <v>0.355</v>
      </c>
    </row>
    <row r="25" ht="13.5" thickTop="1"/>
  </sheetData>
  <printOptions/>
  <pageMargins left="0.7480314960629921" right="0.7480314960629921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&amp;R&amp;"Arial,Bold"&amp;UAppendix 6
&amp;"Arial,Regular"&amp;U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 of Salford</cp:lastModifiedBy>
  <cp:lastPrinted>2003-06-24T15:36:07Z</cp:lastPrinted>
  <dcterms:created xsi:type="dcterms:W3CDTF">1998-11-26T10:24:39Z</dcterms:created>
  <dcterms:modified xsi:type="dcterms:W3CDTF">2003-06-24T16:05:37Z</dcterms:modified>
  <cp:category/>
  <cp:version/>
  <cp:contentType/>
  <cp:contentStatus/>
</cp:coreProperties>
</file>