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<sst xmlns="http://schemas.openxmlformats.org/spreadsheetml/2006/main" count="119" uniqueCount="63">
  <si>
    <t>REVENUE BUDGET</t>
  </si>
  <si>
    <t xml:space="preserve">CURRENT BUDGET PROJECTION 2006-2009 </t>
  </si>
  <si>
    <t>2005/06</t>
  </si>
  <si>
    <t>2006/07</t>
  </si>
  <si>
    <t>2007/08</t>
  </si>
  <si>
    <t>2008/09</t>
  </si>
  <si>
    <t>£000</t>
  </si>
  <si>
    <t>ASSESSMENT OF STANDSTILL SPENDING REQUIREMENT</t>
  </si>
  <si>
    <t>Base Budget</t>
  </si>
  <si>
    <t>Less assumed Schools direct grant funded budget</t>
  </si>
  <si>
    <t>EFFECTS OF INFLATION</t>
  </si>
  <si>
    <t>Pay Awards</t>
  </si>
  <si>
    <t>3% all staff 2006-07 onwards</t>
  </si>
  <si>
    <t>Prices - Expenditure</t>
  </si>
  <si>
    <t>@ 0% general 2.5% external &amp; premises, various specific energy  &amp; levy increases,2.75% DSOs, 5% pensions, Insurance &amp; 2.5% Care in the Community</t>
  </si>
  <si>
    <r>
      <t xml:space="preserve">Increments </t>
    </r>
    <r>
      <rPr>
        <sz val="10"/>
        <rFont val="Arial"/>
        <family val="2"/>
      </rPr>
      <t>@ 1.2%</t>
    </r>
  </si>
  <si>
    <t>Financing Costs</t>
  </si>
  <si>
    <t>Pension Contribution Rate</t>
  </si>
  <si>
    <t>Non Teachers</t>
  </si>
  <si>
    <t>Stepped increase as follows :-</t>
  </si>
  <si>
    <t>+ 1% wef 1/4/2006 (11.9%)</t>
  </si>
  <si>
    <t>+ 0.9% wef 1/4/2007 (12.8%)</t>
  </si>
  <si>
    <t>12.8% as at 1/4/2008</t>
  </si>
  <si>
    <t>-</t>
  </si>
  <si>
    <r>
      <t xml:space="preserve">Rent Rebates - </t>
    </r>
    <r>
      <rPr>
        <sz val="10"/>
        <rFont val="Arial"/>
        <family val="2"/>
      </rPr>
      <t>discretionary transfer from HRA</t>
    </r>
  </si>
  <si>
    <t>Efficiency Savings</t>
  </si>
  <si>
    <t>Other Service Issues</t>
  </si>
  <si>
    <t>Job Evaluation - w.e.f.1/10/2004</t>
  </si>
  <si>
    <t>DSOs - unwinding use of surplus</t>
  </si>
  <si>
    <t>Time Expired grant funded schemes</t>
  </si>
  <si>
    <t>Decapitalisation of Revenue (currently £2.013m 05/06)</t>
  </si>
  <si>
    <t>Airport Dividend - based on financial model (£1.150m 06/07 £1.139m 07/08 &amp; £1.680m 08/09</t>
  </si>
  <si>
    <t>Gershon Efficiency proposals</t>
  </si>
  <si>
    <t>Use of LPSA reward grant</t>
  </si>
  <si>
    <t>Passporting</t>
  </si>
  <si>
    <t>Passporting FSS - Social Services (Projection items in excess of FSS increase)</t>
  </si>
  <si>
    <t>Social Services changes in specific grants</t>
  </si>
  <si>
    <t>Formula Grant Changes - Concessionary fares</t>
  </si>
  <si>
    <t>Contribution to / (from) Funds &amp; Reserves</t>
  </si>
  <si>
    <t>Funds &amp; Provisions</t>
  </si>
  <si>
    <t>GF Reserves</t>
  </si>
  <si>
    <t>UNAVOIDABLE INCREASES</t>
  </si>
  <si>
    <t xml:space="preserve">New Growth </t>
  </si>
  <si>
    <t>STANDSTILL BUDGET PROJECTION</t>
  </si>
  <si>
    <t>Less assumed funding from Education direct grant from 2006/07 onwards</t>
  </si>
  <si>
    <t>£m</t>
  </si>
  <si>
    <t>FUNDING ESTIMATE</t>
  </si>
  <si>
    <r>
      <t>NNDR &amp; RSG</t>
    </r>
    <r>
      <rPr>
        <sz val="10"/>
        <rFont val="Arial"/>
        <family val="2"/>
      </rPr>
      <t xml:space="preserve"> </t>
    </r>
  </si>
  <si>
    <t>Less assumed grant reduction re. Schools funding change</t>
  </si>
  <si>
    <t>NNDR &amp; RSG</t>
  </si>
  <si>
    <t>ASSUMED TOTAL RESOURCES</t>
  </si>
  <si>
    <t>Savings Required to keep within assumed Resources</t>
  </si>
  <si>
    <t>Add Specific grants for Social Care and Children transferred into Formula Grant</t>
  </si>
  <si>
    <t>COUNCIL TAX @ + 3% on a taxbase of 62,918 (+ 700 dw) for 2006/07</t>
  </si>
  <si>
    <t>Committed</t>
  </si>
  <si>
    <t>Uncommitted</t>
  </si>
  <si>
    <t>Sports Village, Community Hub</t>
  </si>
  <si>
    <t>Less Supporting People grant contingency clawback</t>
  </si>
  <si>
    <t>Adjusted Base Budget</t>
  </si>
  <si>
    <t>CONTINUATION OF SERVICE BUDGET</t>
  </si>
  <si>
    <t>Add back contribution from reserves made in 2005/06</t>
  </si>
  <si>
    <t xml:space="preserve">Dedicated Schools Grant </t>
  </si>
  <si>
    <t>assumed grant increase on LEA schools expenditure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</si>
</sst>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0" xfId="19" applyAlignment="1">
      <alignment horizontal="center"/>
      <protection/>
    </xf>
    <xf numFmtId="0" fontId="0" fillId="0" borderId="1" xfId="19" applyBorder="1">
      <alignment/>
      <protection/>
    </xf>
    <xf numFmtId="3" fontId="0" fillId="0" borderId="0" xfId="19" applyNumberFormat="1" applyFont="1" applyFill="1" applyBorder="1" applyAlignment="1">
      <alignment horizontal="left"/>
      <protection/>
    </xf>
    <xf numFmtId="3" fontId="0" fillId="0" borderId="0" xfId="19" applyNumberFormat="1" applyFont="1" applyFill="1" applyBorder="1" applyAlignment="1">
      <alignment horizontal="center"/>
      <protection/>
    </xf>
    <xf numFmtId="3" fontId="0" fillId="0" borderId="2" xfId="19" applyNumberFormat="1" applyFont="1" applyFill="1" applyBorder="1" applyAlignment="1">
      <alignment horizontal="left"/>
      <protection/>
    </xf>
    <xf numFmtId="0" fontId="0" fillId="0" borderId="3" xfId="19" applyBorder="1">
      <alignment/>
      <protection/>
    </xf>
    <xf numFmtId="3" fontId="2" fillId="0" borderId="4" xfId="19" applyNumberFormat="1" applyFont="1" applyFill="1" applyBorder="1" applyAlignment="1">
      <alignment horizontal="centerContinuous"/>
      <protection/>
    </xf>
    <xf numFmtId="3" fontId="0" fillId="0" borderId="4" xfId="19" applyNumberFormat="1" applyFont="1" applyFill="1" applyBorder="1" applyAlignment="1">
      <alignment horizontal="centerContinuous"/>
      <protection/>
    </xf>
    <xf numFmtId="3" fontId="0" fillId="0" borderId="4" xfId="19" applyNumberFormat="1" applyFont="1" applyFill="1" applyBorder="1" applyAlignment="1">
      <alignment horizontal="center"/>
      <protection/>
    </xf>
    <xf numFmtId="3" fontId="0" fillId="0" borderId="4" xfId="19" applyNumberFormat="1" applyFont="1" applyFill="1" applyBorder="1" applyAlignment="1">
      <alignment/>
      <protection/>
    </xf>
    <xf numFmtId="3" fontId="0" fillId="0" borderId="5" xfId="19" applyNumberFormat="1" applyFont="1" applyFill="1" applyBorder="1" applyAlignment="1">
      <alignment horizontal="centerContinuous"/>
      <protection/>
    </xf>
    <xf numFmtId="3" fontId="1" fillId="0" borderId="6" xfId="19" applyNumberFormat="1" applyFont="1" applyFill="1" applyBorder="1" applyAlignment="1" quotePrefix="1">
      <alignment horizontal="center"/>
      <protection/>
    </xf>
    <xf numFmtId="3" fontId="2" fillId="0" borderId="7" xfId="19" applyNumberFormat="1" applyFont="1" applyFill="1" applyBorder="1" applyAlignment="1">
      <alignment horizontal="centerContinuous"/>
      <protection/>
    </xf>
    <xf numFmtId="3" fontId="2" fillId="0" borderId="0" xfId="19" applyNumberFormat="1" applyFont="1" applyFill="1" applyBorder="1" applyAlignment="1">
      <alignment horizontal="centerContinuous"/>
      <protection/>
    </xf>
    <xf numFmtId="3" fontId="2" fillId="0" borderId="0" xfId="19" applyNumberFormat="1" applyFont="1" applyFill="1" applyBorder="1" applyAlignment="1">
      <alignment horizontal="center"/>
      <protection/>
    </xf>
    <xf numFmtId="3" fontId="1" fillId="0" borderId="8" xfId="19" applyNumberFormat="1" applyFont="1" applyFill="1" applyBorder="1" applyAlignment="1" quotePrefix="1">
      <alignment horizontal="center"/>
      <protection/>
    </xf>
    <xf numFmtId="0" fontId="0" fillId="0" borderId="0" xfId="19" applyBorder="1">
      <alignment/>
      <protection/>
    </xf>
    <xf numFmtId="0" fontId="1" fillId="0" borderId="8" xfId="19" applyFont="1" applyBorder="1" applyAlignment="1">
      <alignment horizontal="center"/>
      <protection/>
    </xf>
    <xf numFmtId="0" fontId="1" fillId="0" borderId="9" xfId="19" applyFont="1" applyBorder="1" applyAlignment="1">
      <alignment horizontal="center"/>
      <protection/>
    </xf>
    <xf numFmtId="3" fontId="0" fillId="0" borderId="6" xfId="19" applyNumberFormat="1" applyFont="1" applyFill="1" applyBorder="1" applyAlignment="1" quotePrefix="1">
      <alignment horizontal="center"/>
      <protection/>
    </xf>
    <xf numFmtId="3" fontId="0" fillId="0" borderId="8" xfId="19" applyNumberFormat="1" applyFont="1" applyFill="1" applyBorder="1" applyAlignment="1" quotePrefix="1">
      <alignment horizontal="center"/>
      <protection/>
    </xf>
    <xf numFmtId="3" fontId="0" fillId="0" borderId="9" xfId="19" applyNumberFormat="1" applyFont="1" applyFill="1" applyBorder="1" applyAlignment="1" quotePrefix="1">
      <alignment horizontal="center"/>
      <protection/>
    </xf>
    <xf numFmtId="3" fontId="2" fillId="0" borderId="0" xfId="19" applyNumberFormat="1" applyFont="1" applyFill="1" applyBorder="1" applyAlignment="1">
      <alignment horizontal="left"/>
      <protection/>
    </xf>
    <xf numFmtId="0" fontId="0" fillId="0" borderId="8" xfId="19" applyBorder="1">
      <alignment/>
      <protection/>
    </xf>
    <xf numFmtId="0" fontId="0" fillId="0" borderId="9" xfId="19" applyBorder="1">
      <alignment/>
      <protection/>
    </xf>
    <xf numFmtId="3" fontId="2" fillId="0" borderId="7" xfId="19" applyNumberFormat="1" applyFont="1" applyFill="1" applyBorder="1" applyAlignment="1">
      <alignment horizontal="left"/>
      <protection/>
    </xf>
    <xf numFmtId="3" fontId="1" fillId="0" borderId="6" xfId="19" applyNumberFormat="1" applyFont="1" applyFill="1" applyBorder="1" applyAlignment="1">
      <alignment/>
      <protection/>
    </xf>
    <xf numFmtId="3" fontId="0" fillId="0" borderId="7" xfId="19" applyNumberFormat="1" applyFont="1" applyFill="1" applyBorder="1">
      <alignment/>
      <protection/>
    </xf>
    <xf numFmtId="3" fontId="1" fillId="0" borderId="0" xfId="19" applyNumberFormat="1" applyFont="1" applyFill="1" applyBorder="1" applyAlignment="1">
      <alignment horizontal="left"/>
      <protection/>
    </xf>
    <xf numFmtId="3" fontId="0" fillId="0" borderId="0" xfId="19" applyNumberFormat="1" applyFont="1" applyFill="1" applyBorder="1" applyAlignment="1">
      <alignment/>
      <protection/>
    </xf>
    <xf numFmtId="3" fontId="1" fillId="0" borderId="8" xfId="19" applyNumberFormat="1" applyFont="1" applyFill="1" applyBorder="1" applyAlignment="1">
      <alignment/>
      <protection/>
    </xf>
    <xf numFmtId="3" fontId="1" fillId="0" borderId="9" xfId="19" applyNumberFormat="1" applyFont="1" applyFill="1" applyBorder="1" applyAlignment="1">
      <alignment/>
      <protection/>
    </xf>
    <xf numFmtId="3" fontId="0" fillId="0" borderId="6" xfId="19" applyNumberFormat="1" applyFont="1" applyFill="1" applyBorder="1" applyAlignment="1">
      <alignment/>
      <protection/>
    </xf>
    <xf numFmtId="3" fontId="0" fillId="0" borderId="7" xfId="19" applyNumberFormat="1" applyFont="1" applyFill="1" applyBorder="1" applyAlignment="1">
      <alignment/>
      <protection/>
    </xf>
    <xf numFmtId="3" fontId="0" fillId="0" borderId="8" xfId="19" applyNumberFormat="1" applyFont="1" applyFill="1" applyBorder="1" applyAlignment="1">
      <alignment/>
      <protection/>
    </xf>
    <xf numFmtId="3" fontId="0" fillId="0" borderId="6" xfId="19" applyNumberFormat="1" applyFont="1" applyFill="1" applyBorder="1">
      <alignment/>
      <protection/>
    </xf>
    <xf numFmtId="3" fontId="2" fillId="0" borderId="0" xfId="19" applyNumberFormat="1" applyFont="1" applyFill="1" applyBorder="1">
      <alignment/>
      <protection/>
    </xf>
    <xf numFmtId="3" fontId="0" fillId="0" borderId="0" xfId="19" applyNumberFormat="1" applyFont="1" applyFill="1" applyBorder="1">
      <alignment/>
      <protection/>
    </xf>
    <xf numFmtId="3" fontId="0" fillId="0" borderId="8" xfId="19" applyNumberFormat="1" applyFont="1" applyFill="1" applyBorder="1">
      <alignment/>
      <protection/>
    </xf>
    <xf numFmtId="0" fontId="0" fillId="0" borderId="7" xfId="19" applyFont="1" applyFill="1" applyBorder="1">
      <alignment/>
      <protection/>
    </xf>
    <xf numFmtId="3" fontId="1" fillId="0" borderId="0" xfId="19" applyNumberFormat="1" applyFont="1" applyFill="1" applyBorder="1" applyAlignment="1" quotePrefix="1">
      <alignment horizontal="left"/>
      <protection/>
    </xf>
    <xf numFmtId="3" fontId="0" fillId="0" borderId="0" xfId="19" applyNumberFormat="1" applyFont="1" applyFill="1" applyBorder="1" applyAlignment="1" quotePrefix="1">
      <alignment horizontal="center"/>
      <protection/>
    </xf>
    <xf numFmtId="3" fontId="0" fillId="0" borderId="8" xfId="19" applyNumberFormat="1" applyBorder="1">
      <alignment/>
      <protection/>
    </xf>
    <xf numFmtId="3" fontId="0" fillId="0" borderId="9" xfId="19" applyNumberFormat="1" applyBorder="1">
      <alignment/>
      <protection/>
    </xf>
    <xf numFmtId="3" fontId="0" fillId="0" borderId="6" xfId="19" applyNumberFormat="1" applyFont="1" applyFill="1" applyBorder="1" applyAlignment="1">
      <alignment horizontal="right"/>
      <protection/>
    </xf>
    <xf numFmtId="0" fontId="0" fillId="0" borderId="0" xfId="19" applyFont="1" applyFill="1" applyBorder="1">
      <alignment/>
      <protection/>
    </xf>
    <xf numFmtId="3" fontId="1" fillId="0" borderId="0" xfId="19" applyNumberFormat="1" applyFont="1" applyFill="1" applyBorder="1" applyAlignment="1">
      <alignment/>
      <protection/>
    </xf>
    <xf numFmtId="3" fontId="0" fillId="0" borderId="8" xfId="19" applyNumberFormat="1" applyFont="1" applyFill="1" applyBorder="1" applyAlignment="1">
      <alignment horizontal="right"/>
      <protection/>
    </xf>
    <xf numFmtId="3" fontId="0" fillId="0" borderId="9" xfId="19" applyNumberFormat="1" applyFont="1" applyFill="1" applyBorder="1" applyAlignment="1">
      <alignment horizontal="right"/>
      <protection/>
    </xf>
    <xf numFmtId="3" fontId="0" fillId="0" borderId="0" xfId="19" applyNumberFormat="1" applyFont="1" applyFill="1" applyBorder="1" applyAlignment="1">
      <alignment wrapText="1"/>
      <protection/>
    </xf>
    <xf numFmtId="0" fontId="1" fillId="0" borderId="7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3" fontId="4" fillId="0" borderId="0" xfId="19" applyNumberFormat="1" applyFont="1" applyFill="1" applyBorder="1" applyAlignment="1">
      <alignment/>
      <protection/>
    </xf>
    <xf numFmtId="3" fontId="0" fillId="0" borderId="0" xfId="19" applyNumberFormat="1" applyFont="1" applyFill="1" applyBorder="1" applyAlignment="1" quotePrefix="1">
      <alignment/>
      <protection/>
    </xf>
    <xf numFmtId="3" fontId="0" fillId="0" borderId="0" xfId="19" applyNumberFormat="1" applyFont="1" applyFill="1" applyBorder="1" applyAlignment="1" quotePrefix="1">
      <alignment horizontal="left"/>
      <protection/>
    </xf>
    <xf numFmtId="3" fontId="0" fillId="0" borderId="9" xfId="19" applyNumberFormat="1" applyBorder="1" applyAlignment="1">
      <alignment horizontal="right"/>
      <protection/>
    </xf>
    <xf numFmtId="3" fontId="0" fillId="0" borderId="10" xfId="19" applyNumberFormat="1" applyFont="1" applyFill="1" applyBorder="1" applyAlignment="1">
      <alignment horizontal="right"/>
      <protection/>
    </xf>
    <xf numFmtId="3" fontId="0" fillId="0" borderId="11" xfId="19" applyNumberFormat="1" applyBorder="1">
      <alignment/>
      <protection/>
    </xf>
    <xf numFmtId="3" fontId="0" fillId="0" borderId="12" xfId="19" applyNumberFormat="1" applyBorder="1">
      <alignment/>
      <protection/>
    </xf>
    <xf numFmtId="3" fontId="1" fillId="0" borderId="0" xfId="19" applyNumberFormat="1" applyFont="1" applyFill="1" applyBorder="1">
      <alignment/>
      <protection/>
    </xf>
    <xf numFmtId="3" fontId="2" fillId="0" borderId="7" xfId="19" applyNumberFormat="1" applyFont="1" applyFill="1" applyBorder="1">
      <alignment/>
      <protection/>
    </xf>
    <xf numFmtId="3" fontId="0" fillId="0" borderId="9" xfId="19" applyNumberFormat="1" applyFont="1" applyFill="1" applyBorder="1" applyAlignment="1">
      <alignment/>
      <protection/>
    </xf>
    <xf numFmtId="3" fontId="1" fillId="0" borderId="13" xfId="19" applyNumberFormat="1" applyFont="1" applyFill="1" applyBorder="1" applyAlignment="1">
      <alignment/>
      <protection/>
    </xf>
    <xf numFmtId="3" fontId="1" fillId="0" borderId="14" xfId="19" applyNumberFormat="1" applyFont="1" applyFill="1" applyBorder="1" applyAlignment="1">
      <alignment/>
      <protection/>
    </xf>
    <xf numFmtId="3" fontId="1" fillId="0" borderId="15" xfId="19" applyNumberFormat="1" applyFont="1" applyFill="1" applyBorder="1" applyAlignment="1">
      <alignment/>
      <protection/>
    </xf>
    <xf numFmtId="3" fontId="1" fillId="0" borderId="6" xfId="19" applyNumberFormat="1" applyFont="1" applyFill="1" applyBorder="1" applyAlignment="1">
      <alignment horizontal="center"/>
      <protection/>
    </xf>
    <xf numFmtId="3" fontId="1" fillId="0" borderId="8" xfId="19" applyNumberFormat="1" applyFont="1" applyFill="1" applyBorder="1" applyAlignment="1">
      <alignment horizontal="center"/>
      <protection/>
    </xf>
    <xf numFmtId="3" fontId="1" fillId="0" borderId="9" xfId="19" applyNumberFormat="1" applyFont="1" applyFill="1" applyBorder="1" applyAlignment="1">
      <alignment horizontal="center"/>
      <protection/>
    </xf>
    <xf numFmtId="0" fontId="0" fillId="0" borderId="16" xfId="19" applyBorder="1">
      <alignment/>
      <protection/>
    </xf>
    <xf numFmtId="3" fontId="0" fillId="0" borderId="10" xfId="19" applyNumberFormat="1" applyFont="1" applyFill="1" applyBorder="1" applyAlignment="1">
      <alignment/>
      <protection/>
    </xf>
    <xf numFmtId="3" fontId="0" fillId="0" borderId="11" xfId="19" applyNumberFormat="1" applyFont="1" applyFill="1" applyBorder="1" applyAlignment="1">
      <alignment/>
      <protection/>
    </xf>
    <xf numFmtId="3" fontId="0" fillId="0" borderId="12" xfId="19" applyNumberFormat="1" applyFont="1" applyFill="1" applyBorder="1" applyAlignment="1">
      <alignment/>
      <protection/>
    </xf>
    <xf numFmtId="3" fontId="1" fillId="0" borderId="17" xfId="19" applyNumberFormat="1" applyFont="1" applyFill="1" applyBorder="1" applyAlignment="1">
      <alignment/>
      <protection/>
    </xf>
    <xf numFmtId="3" fontId="1" fillId="0" borderId="15" xfId="19" applyNumberFormat="1" applyFont="1" applyFill="1" applyBorder="1">
      <alignment/>
      <protection/>
    </xf>
    <xf numFmtId="0" fontId="0" fillId="0" borderId="4" xfId="19" applyBorder="1">
      <alignment/>
      <protection/>
    </xf>
    <xf numFmtId="0" fontId="1" fillId="0" borderId="4" xfId="19" applyFont="1" applyFill="1" applyBorder="1">
      <alignment/>
      <protection/>
    </xf>
    <xf numFmtId="0" fontId="0" fillId="0" borderId="4" xfId="19" applyFont="1" applyFill="1" applyBorder="1">
      <alignment/>
      <protection/>
    </xf>
    <xf numFmtId="0" fontId="0" fillId="0" borderId="4" xfId="19" applyFont="1" applyFill="1" applyBorder="1" applyAlignment="1">
      <alignment horizontal="center"/>
      <protection/>
    </xf>
    <xf numFmtId="3" fontId="1" fillId="0" borderId="17" xfId="19" applyNumberFormat="1" applyFont="1" applyFill="1" applyBorder="1">
      <alignment/>
      <protection/>
    </xf>
    <xf numFmtId="3" fontId="1" fillId="0" borderId="18" xfId="19" applyNumberFormat="1" applyFont="1" applyFill="1" applyBorder="1">
      <alignment/>
      <protection/>
    </xf>
    <xf numFmtId="3" fontId="0" fillId="0" borderId="0" xfId="19" applyNumberFormat="1" applyFont="1" applyFill="1" applyBorder="1" applyAlignment="1" quotePrefix="1">
      <alignment horizontal="center" vertical="top"/>
      <protection/>
    </xf>
    <xf numFmtId="3" fontId="0" fillId="0" borderId="8" xfId="19" applyNumberFormat="1" applyBorder="1" applyAlignment="1">
      <alignment vertical="top"/>
      <protection/>
    </xf>
    <xf numFmtId="0" fontId="0" fillId="0" borderId="0" xfId="19" applyBorder="1" applyAlignment="1">
      <alignment vertical="top"/>
      <protection/>
    </xf>
    <xf numFmtId="3" fontId="0" fillId="0" borderId="9" xfId="19" applyNumberFormat="1" applyBorder="1" applyAlignment="1">
      <alignment vertical="top"/>
      <protection/>
    </xf>
    <xf numFmtId="3" fontId="1" fillId="0" borderId="19" xfId="19" applyNumberFormat="1" applyFont="1" applyFill="1" applyBorder="1" applyAlignment="1">
      <alignment/>
      <protection/>
    </xf>
    <xf numFmtId="3" fontId="0" fillId="0" borderId="20" xfId="19" applyNumberFormat="1" applyFont="1" applyFill="1" applyBorder="1" applyAlignment="1">
      <alignment/>
      <protection/>
    </xf>
    <xf numFmtId="3" fontId="0" fillId="0" borderId="0" xfId="19" applyNumberFormat="1" applyFont="1" applyFill="1" applyBorder="1" applyAlignment="1">
      <alignment wrapText="1"/>
      <protection/>
    </xf>
    <xf numFmtId="3" fontId="1" fillId="0" borderId="21" xfId="19" applyNumberFormat="1" applyFont="1" applyFill="1" applyBorder="1" applyAlignment="1">
      <alignment horizontal="center"/>
      <protection/>
    </xf>
    <xf numFmtId="3" fontId="1" fillId="0" borderId="22" xfId="19" applyNumberFormat="1" applyFont="1" applyFill="1" applyBorder="1" applyAlignment="1">
      <alignment horizontal="center"/>
      <protection/>
    </xf>
    <xf numFmtId="3" fontId="1" fillId="0" borderId="23" xfId="19" applyNumberFormat="1" applyFont="1" applyFill="1" applyBorder="1" applyAlignment="1">
      <alignment horizontal="center"/>
      <protection/>
    </xf>
    <xf numFmtId="3" fontId="1" fillId="0" borderId="1" xfId="19" applyNumberFormat="1" applyFont="1" applyFill="1" applyBorder="1" applyAlignment="1">
      <alignment horizontal="center"/>
      <protection/>
    </xf>
    <xf numFmtId="3" fontId="1" fillId="0" borderId="0" xfId="19" applyNumberFormat="1" applyFont="1" applyFill="1" applyBorder="1" applyAlignment="1">
      <alignment horizontal="center"/>
      <protection/>
    </xf>
    <xf numFmtId="3" fontId="1" fillId="0" borderId="2" xfId="19" applyNumberFormat="1" applyFont="1" applyFill="1" applyBorder="1" applyAlignment="1">
      <alignment horizontal="center"/>
      <protection/>
    </xf>
    <xf numFmtId="3" fontId="0" fillId="0" borderId="0" xfId="19" applyNumberFormat="1" applyFont="1" applyFill="1" applyBorder="1" applyAlignment="1">
      <alignment horizontal="left" vertical="top" wrapText="1"/>
      <protection/>
    </xf>
    <xf numFmtId="0" fontId="0" fillId="0" borderId="0" xfId="19" applyBorder="1" applyAlignment="1">
      <alignment vertical="top" wrapText="1"/>
      <protection/>
    </xf>
    <xf numFmtId="3" fontId="1" fillId="0" borderId="0" xfId="19" applyNumberFormat="1" applyFont="1" applyFill="1" applyBorder="1" applyAlignment="1">
      <alignment horizontal="left" wrapText="1"/>
      <protection/>
    </xf>
    <xf numFmtId="0" fontId="0" fillId="0" borderId="0" xfId="19" applyBorder="1" applyAlignment="1">
      <alignment wrapText="1"/>
      <protection/>
    </xf>
    <xf numFmtId="3" fontId="3" fillId="0" borderId="0" xfId="19" applyNumberFormat="1" applyFont="1" applyFill="1" applyBorder="1" applyAlignment="1" quotePrefix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jection 4 - 07110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11.421875" style="0" bestFit="1" customWidth="1"/>
    <col min="2" max="2" width="1.7109375" style="0" customWidth="1"/>
    <col min="3" max="3" width="35.7109375" style="0" customWidth="1"/>
    <col min="4" max="4" width="16.57421875" style="0" customWidth="1"/>
    <col min="5" max="5" width="28.00390625" style="0" customWidth="1"/>
    <col min="6" max="6" width="11.28125" style="0" customWidth="1"/>
    <col min="7" max="7" width="10.140625" style="0" bestFit="1" customWidth="1"/>
    <col min="8" max="8" width="1.8515625" style="0" customWidth="1"/>
    <col min="9" max="9" width="11.28125" style="0" bestFit="1" customWidth="1"/>
    <col min="10" max="10" width="1.8515625" style="0" customWidth="1"/>
    <col min="11" max="11" width="10.8515625" style="0" bestFit="1" customWidth="1"/>
  </cols>
  <sheetData>
    <row r="1" spans="1:11" ht="13.5" thickBot="1">
      <c r="A1" s="1"/>
      <c r="B1" s="1"/>
      <c r="C1" s="1"/>
      <c r="D1" s="1"/>
      <c r="E1" s="1"/>
      <c r="F1" s="2"/>
      <c r="G1" s="1"/>
      <c r="H1" s="1"/>
      <c r="I1" s="1"/>
      <c r="J1" s="1"/>
      <c r="K1" s="1"/>
    </row>
    <row r="2" spans="1:11" ht="12.75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1"/>
    </row>
    <row r="3" spans="1:11" ht="12.75">
      <c r="A3" s="3"/>
      <c r="B3" s="4"/>
      <c r="C3" s="4"/>
      <c r="D3" s="4"/>
      <c r="E3" s="4"/>
      <c r="F3" s="5"/>
      <c r="G3" s="4"/>
      <c r="H3" s="4"/>
      <c r="I3" s="4"/>
      <c r="J3" s="4"/>
      <c r="K3" s="6"/>
    </row>
    <row r="4" spans="1:11" ht="12.75">
      <c r="A4" s="92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1" ht="13.5" thickBot="1">
      <c r="A5" s="7"/>
      <c r="B5" s="8"/>
      <c r="C5" s="8"/>
      <c r="D5" s="9"/>
      <c r="E5" s="9"/>
      <c r="F5" s="10"/>
      <c r="G5" s="9"/>
      <c r="H5" s="9"/>
      <c r="I5" s="9"/>
      <c r="J5" s="11"/>
      <c r="K5" s="12"/>
    </row>
    <row r="6" spans="1:11" ht="12.75">
      <c r="A6" s="13" t="s">
        <v>2</v>
      </c>
      <c r="B6" s="14"/>
      <c r="C6" s="15"/>
      <c r="D6" s="15"/>
      <c r="E6" s="15"/>
      <c r="F6" s="16"/>
      <c r="G6" s="17" t="s">
        <v>3</v>
      </c>
      <c r="H6" s="18"/>
      <c r="I6" s="19" t="s">
        <v>4</v>
      </c>
      <c r="J6" s="18"/>
      <c r="K6" s="20" t="s">
        <v>5</v>
      </c>
    </row>
    <row r="7" spans="1:11" ht="12.75">
      <c r="A7" s="21" t="s">
        <v>6</v>
      </c>
      <c r="B7" s="14"/>
      <c r="C7" s="15"/>
      <c r="D7" s="15"/>
      <c r="E7" s="15"/>
      <c r="F7" s="16"/>
      <c r="G7" s="22" t="s">
        <v>6</v>
      </c>
      <c r="H7" s="18"/>
      <c r="I7" s="22" t="s">
        <v>6</v>
      </c>
      <c r="J7" s="18"/>
      <c r="K7" s="23" t="s">
        <v>6</v>
      </c>
    </row>
    <row r="8" spans="1:11" ht="12.75">
      <c r="A8" s="21"/>
      <c r="B8" s="18"/>
      <c r="C8" s="24" t="s">
        <v>7</v>
      </c>
      <c r="D8" s="15"/>
      <c r="E8" s="15"/>
      <c r="F8" s="16"/>
      <c r="G8" s="22"/>
      <c r="H8" s="18"/>
      <c r="I8" s="25"/>
      <c r="J8" s="18"/>
      <c r="K8" s="26"/>
    </row>
    <row r="9" spans="1:11" ht="12.75">
      <c r="A9" s="21"/>
      <c r="B9" s="27"/>
      <c r="C9" s="15"/>
      <c r="D9" s="15"/>
      <c r="E9" s="15"/>
      <c r="F9" s="16"/>
      <c r="G9" s="22"/>
      <c r="H9" s="18"/>
      <c r="I9" s="25"/>
      <c r="J9" s="18"/>
      <c r="K9" s="26"/>
    </row>
    <row r="10" spans="1:11" ht="12.75">
      <c r="A10" s="28">
        <v>280403</v>
      </c>
      <c r="B10" s="29"/>
      <c r="C10" s="30" t="s">
        <v>8</v>
      </c>
      <c r="D10" s="30"/>
      <c r="E10" s="31"/>
      <c r="F10" s="5"/>
      <c r="G10" s="32">
        <v>294772</v>
      </c>
      <c r="H10" s="18"/>
      <c r="I10" s="32">
        <f>G85</f>
        <v>188028</v>
      </c>
      <c r="J10" s="18"/>
      <c r="K10" s="33">
        <f>I85</f>
        <v>194348.01</v>
      </c>
    </row>
    <row r="11" spans="1:11" ht="12.75">
      <c r="A11" s="28"/>
      <c r="B11" s="29"/>
      <c r="C11" s="4" t="s">
        <v>9</v>
      </c>
      <c r="D11" s="30"/>
      <c r="E11" s="31"/>
      <c r="F11" s="5"/>
      <c r="G11" s="36">
        <v>-118062</v>
      </c>
      <c r="H11" s="18"/>
      <c r="I11" s="32"/>
      <c r="J11" s="18"/>
      <c r="K11" s="33"/>
    </row>
    <row r="12" spans="1:11" ht="12.75">
      <c r="A12" s="28"/>
      <c r="B12" s="29"/>
      <c r="C12" s="4" t="s">
        <v>57</v>
      </c>
      <c r="D12" s="30"/>
      <c r="E12" s="31"/>
      <c r="F12" s="5"/>
      <c r="G12" s="36">
        <v>-500</v>
      </c>
      <c r="H12" s="18"/>
      <c r="I12" s="32"/>
      <c r="J12" s="18"/>
      <c r="K12" s="33"/>
    </row>
    <row r="13" spans="1:11" ht="12.75">
      <c r="A13" s="34"/>
      <c r="B13" s="35"/>
      <c r="C13" s="31" t="s">
        <v>52</v>
      </c>
      <c r="D13" s="31"/>
      <c r="E13" s="31"/>
      <c r="F13" s="5"/>
      <c r="G13" s="36">
        <v>2018</v>
      </c>
      <c r="H13" s="18"/>
      <c r="I13" s="25"/>
      <c r="J13" s="18"/>
      <c r="K13" s="26"/>
    </row>
    <row r="14" spans="1:11" ht="13.5" thickBot="1">
      <c r="A14" s="34"/>
      <c r="B14" s="31"/>
      <c r="C14" s="31" t="s">
        <v>60</v>
      </c>
      <c r="D14" s="31"/>
      <c r="E14" s="31"/>
      <c r="F14" s="5"/>
      <c r="G14" s="87">
        <v>643</v>
      </c>
      <c r="H14" s="18"/>
      <c r="I14" s="25"/>
      <c r="J14" s="18"/>
      <c r="K14" s="26"/>
    </row>
    <row r="15" spans="1:11" ht="12.75">
      <c r="A15" s="34"/>
      <c r="B15" s="31"/>
      <c r="C15" s="48" t="s">
        <v>58</v>
      </c>
      <c r="D15" s="31"/>
      <c r="E15" s="31"/>
      <c r="F15" s="5"/>
      <c r="G15" s="32">
        <f>SUM(G10:G14)</f>
        <v>178871</v>
      </c>
      <c r="H15" s="18"/>
      <c r="I15" s="25"/>
      <c r="J15" s="18"/>
      <c r="K15" s="26"/>
    </row>
    <row r="16" spans="1:11" ht="12.75">
      <c r="A16" s="34"/>
      <c r="B16" s="31"/>
      <c r="C16" s="31"/>
      <c r="D16" s="31"/>
      <c r="E16" s="31"/>
      <c r="F16" s="5"/>
      <c r="G16" s="36"/>
      <c r="H16" s="18"/>
      <c r="I16" s="25"/>
      <c r="J16" s="18"/>
      <c r="K16" s="26"/>
    </row>
    <row r="17" spans="1:11" ht="12.75">
      <c r="A17" s="37"/>
      <c r="B17" s="18"/>
      <c r="C17" s="38" t="s">
        <v>10</v>
      </c>
      <c r="D17" s="39"/>
      <c r="E17" s="18"/>
      <c r="F17" s="5"/>
      <c r="G17" s="40"/>
      <c r="H17" s="18"/>
      <c r="I17" s="25"/>
      <c r="J17" s="18"/>
      <c r="K17" s="26"/>
    </row>
    <row r="18" spans="1:11" ht="12.75">
      <c r="A18" s="34"/>
      <c r="B18" s="29"/>
      <c r="C18" s="31"/>
      <c r="D18" s="31"/>
      <c r="E18" s="18"/>
      <c r="F18" s="5"/>
      <c r="G18" s="36"/>
      <c r="H18" s="18"/>
      <c r="I18" s="25"/>
      <c r="J18" s="18"/>
      <c r="K18" s="26"/>
    </row>
    <row r="19" spans="1:11" ht="12.75">
      <c r="A19" s="34">
        <v>5376</v>
      </c>
      <c r="B19" s="41"/>
      <c r="C19" s="42" t="s">
        <v>11</v>
      </c>
      <c r="D19" s="39"/>
      <c r="E19" s="95" t="s">
        <v>12</v>
      </c>
      <c r="F19" s="43" t="s">
        <v>2</v>
      </c>
      <c r="G19" s="44">
        <v>55</v>
      </c>
      <c r="H19" s="18"/>
      <c r="I19" s="44"/>
      <c r="J19" s="18"/>
      <c r="K19" s="45"/>
    </row>
    <row r="20" spans="1:11" ht="12.75">
      <c r="A20" s="34"/>
      <c r="B20" s="41"/>
      <c r="C20" s="31"/>
      <c r="D20" s="39"/>
      <c r="E20" s="96"/>
      <c r="F20" s="43" t="s">
        <v>3</v>
      </c>
      <c r="G20" s="44">
        <v>3111</v>
      </c>
      <c r="H20" s="18"/>
      <c r="I20" s="44">
        <f>3157-3111</f>
        <v>46</v>
      </c>
      <c r="J20" s="18"/>
      <c r="K20" s="45"/>
    </row>
    <row r="21" spans="1:11" ht="12.75">
      <c r="A21" s="34"/>
      <c r="B21" s="41"/>
      <c r="C21" s="31"/>
      <c r="D21" s="39"/>
      <c r="E21" s="18"/>
      <c r="F21" s="43" t="s">
        <v>4</v>
      </c>
      <c r="G21" s="44"/>
      <c r="H21" s="18"/>
      <c r="I21" s="44">
        <v>3238</v>
      </c>
      <c r="J21" s="18"/>
      <c r="K21" s="45">
        <f>3286-3238</f>
        <v>48</v>
      </c>
    </row>
    <row r="22" spans="1:11" ht="12.75">
      <c r="A22" s="34"/>
      <c r="B22" s="41"/>
      <c r="C22" s="31"/>
      <c r="D22" s="39"/>
      <c r="E22" s="18"/>
      <c r="F22" s="43" t="s">
        <v>5</v>
      </c>
      <c r="G22" s="44"/>
      <c r="H22" s="18"/>
      <c r="I22" s="44"/>
      <c r="J22" s="18"/>
      <c r="K22" s="45">
        <v>3371</v>
      </c>
    </row>
    <row r="23" spans="1:11" ht="12.75">
      <c r="A23" s="37"/>
      <c r="B23" s="29"/>
      <c r="C23" s="39"/>
      <c r="D23" s="39"/>
      <c r="E23" s="39"/>
      <c r="F23" s="5"/>
      <c r="G23" s="44"/>
      <c r="H23" s="18"/>
      <c r="I23" s="44"/>
      <c r="J23" s="18"/>
      <c r="K23" s="45"/>
    </row>
    <row r="24" spans="1:11" ht="12.75">
      <c r="A24" s="34">
        <v>5350</v>
      </c>
      <c r="B24" s="41"/>
      <c r="C24" s="97" t="s">
        <v>13</v>
      </c>
      <c r="D24" s="98"/>
      <c r="E24" s="99" t="s">
        <v>14</v>
      </c>
      <c r="F24" s="43" t="s">
        <v>3</v>
      </c>
      <c r="G24" s="44">
        <v>4562</v>
      </c>
      <c r="H24" s="18"/>
      <c r="I24" s="44">
        <v>17</v>
      </c>
      <c r="J24" s="18"/>
      <c r="K24" s="45"/>
    </row>
    <row r="25" spans="1:11" ht="12.75">
      <c r="A25" s="46"/>
      <c r="B25" s="41"/>
      <c r="C25" s="47"/>
      <c r="D25" s="31"/>
      <c r="E25" s="96"/>
      <c r="F25" s="43" t="s">
        <v>4</v>
      </c>
      <c r="G25" s="44"/>
      <c r="H25" s="18"/>
      <c r="I25" s="44">
        <v>5016</v>
      </c>
      <c r="J25" s="18"/>
      <c r="K25" s="45">
        <v>9</v>
      </c>
    </row>
    <row r="26" spans="1:11" ht="40.5" customHeight="1">
      <c r="A26" s="34"/>
      <c r="B26" s="41"/>
      <c r="C26" s="47"/>
      <c r="D26" s="31"/>
      <c r="E26" s="96"/>
      <c r="F26" s="82" t="s">
        <v>5</v>
      </c>
      <c r="G26" s="83"/>
      <c r="H26" s="84"/>
      <c r="I26" s="83"/>
      <c r="J26" s="84"/>
      <c r="K26" s="85">
        <v>5296</v>
      </c>
    </row>
    <row r="27" spans="1:11" ht="12.75">
      <c r="A27" s="34"/>
      <c r="B27" s="41"/>
      <c r="C27" s="47"/>
      <c r="D27" s="31"/>
      <c r="E27" s="18"/>
      <c r="F27" s="5"/>
      <c r="G27" s="44"/>
      <c r="H27" s="18"/>
      <c r="I27" s="44"/>
      <c r="J27" s="18"/>
      <c r="K27" s="45"/>
    </row>
    <row r="28" spans="1:11" ht="12.75">
      <c r="A28" s="46">
        <v>1801</v>
      </c>
      <c r="B28" s="41"/>
      <c r="C28" s="48" t="s">
        <v>15</v>
      </c>
      <c r="D28" s="31"/>
      <c r="E28" s="31"/>
      <c r="F28" s="43" t="s">
        <v>3</v>
      </c>
      <c r="G28" s="49">
        <v>1110</v>
      </c>
      <c r="H28" s="18"/>
      <c r="I28" s="49"/>
      <c r="J28" s="18"/>
      <c r="K28" s="50"/>
    </row>
    <row r="29" spans="1:11" ht="12.75">
      <c r="A29" s="46"/>
      <c r="B29" s="41"/>
      <c r="C29" s="47"/>
      <c r="D29" s="31"/>
      <c r="E29" s="31"/>
      <c r="F29" s="43" t="s">
        <v>4</v>
      </c>
      <c r="G29" s="44"/>
      <c r="H29" s="18"/>
      <c r="I29" s="44">
        <v>1157</v>
      </c>
      <c r="J29" s="18"/>
      <c r="K29" s="45"/>
    </row>
    <row r="30" spans="1:11" ht="12.75">
      <c r="A30" s="46"/>
      <c r="B30" s="41"/>
      <c r="C30" s="47"/>
      <c r="D30" s="31"/>
      <c r="E30" s="31"/>
      <c r="F30" s="43" t="s">
        <v>5</v>
      </c>
      <c r="G30" s="44"/>
      <c r="H30" s="18"/>
      <c r="I30" s="44"/>
      <c r="J30" s="18"/>
      <c r="K30" s="45">
        <v>1206</v>
      </c>
    </row>
    <row r="31" spans="1:11" ht="12.75">
      <c r="A31" s="34"/>
      <c r="B31" s="41"/>
      <c r="C31" s="47"/>
      <c r="D31" s="31"/>
      <c r="E31" s="31"/>
      <c r="F31" s="5"/>
      <c r="G31" s="44"/>
      <c r="H31" s="18"/>
      <c r="I31" s="44"/>
      <c r="J31" s="18"/>
      <c r="K31" s="45"/>
    </row>
    <row r="32" spans="1:11" ht="12.75">
      <c r="A32" s="34"/>
      <c r="B32" s="41"/>
      <c r="C32" s="48" t="s">
        <v>16</v>
      </c>
      <c r="D32" s="31"/>
      <c r="E32" s="51"/>
      <c r="F32" s="43" t="s">
        <v>3</v>
      </c>
      <c r="G32" s="49">
        <v>2000</v>
      </c>
      <c r="H32" s="18"/>
      <c r="I32" s="49"/>
      <c r="J32" s="18"/>
      <c r="K32" s="50"/>
    </row>
    <row r="33" spans="1:11" ht="12.75">
      <c r="A33" s="46"/>
      <c r="B33" s="41"/>
      <c r="C33" s="47"/>
      <c r="D33" s="31"/>
      <c r="E33" s="31"/>
      <c r="F33" s="43" t="s">
        <v>4</v>
      </c>
      <c r="G33" s="44"/>
      <c r="H33" s="18"/>
      <c r="I33" s="44">
        <v>1800</v>
      </c>
      <c r="J33" s="18"/>
      <c r="K33" s="45"/>
    </row>
    <row r="34" spans="1:11" ht="12.75">
      <c r="A34" s="34"/>
      <c r="B34" s="41"/>
      <c r="C34" s="47"/>
      <c r="D34" s="31"/>
      <c r="E34" s="31"/>
      <c r="F34" s="43" t="s">
        <v>5</v>
      </c>
      <c r="G34" s="44"/>
      <c r="H34" s="18"/>
      <c r="I34" s="44"/>
      <c r="J34" s="18"/>
      <c r="K34" s="45">
        <v>1800</v>
      </c>
    </row>
    <row r="35" spans="1:11" ht="12.75">
      <c r="A35" s="46">
        <v>1215</v>
      </c>
      <c r="B35" s="52"/>
      <c r="C35" s="53" t="s">
        <v>17</v>
      </c>
      <c r="D35" s="31"/>
      <c r="E35" s="31"/>
      <c r="F35" s="5"/>
      <c r="G35" s="44"/>
      <c r="H35" s="18"/>
      <c r="I35" s="44"/>
      <c r="J35" s="18"/>
      <c r="K35" s="45"/>
    </row>
    <row r="36" spans="1:11" ht="12.75">
      <c r="A36" s="46"/>
      <c r="B36" s="52"/>
      <c r="C36" s="53"/>
      <c r="D36" s="31" t="s">
        <v>18</v>
      </c>
      <c r="E36" s="31" t="s">
        <v>19</v>
      </c>
      <c r="F36" s="43"/>
      <c r="G36" s="44"/>
      <c r="H36" s="18"/>
      <c r="I36" s="44"/>
      <c r="J36" s="18"/>
      <c r="K36" s="45"/>
    </row>
    <row r="37" spans="1:11" ht="12.75">
      <c r="A37" s="46"/>
      <c r="B37" s="52"/>
      <c r="C37" s="53"/>
      <c r="D37" s="54"/>
      <c r="E37" s="55" t="s">
        <v>20</v>
      </c>
      <c r="F37" s="43" t="s">
        <v>3</v>
      </c>
      <c r="G37" s="44">
        <v>1036</v>
      </c>
      <c r="H37" s="18"/>
      <c r="I37" s="44"/>
      <c r="J37" s="18"/>
      <c r="K37" s="45"/>
    </row>
    <row r="38" spans="1:11" ht="12.75">
      <c r="A38" s="46"/>
      <c r="B38" s="52"/>
      <c r="C38" s="53"/>
      <c r="D38" s="54"/>
      <c r="E38" s="56" t="s">
        <v>21</v>
      </c>
      <c r="F38" s="43" t="s">
        <v>4</v>
      </c>
      <c r="G38" s="44"/>
      <c r="H38" s="18"/>
      <c r="I38" s="44">
        <v>1000</v>
      </c>
      <c r="J38" s="18"/>
      <c r="K38" s="45"/>
    </row>
    <row r="39" spans="1:11" ht="12.75">
      <c r="A39" s="46"/>
      <c r="B39" s="52"/>
      <c r="C39" s="53"/>
      <c r="D39" s="54"/>
      <c r="E39" s="4" t="s">
        <v>22</v>
      </c>
      <c r="F39" s="43" t="s">
        <v>5</v>
      </c>
      <c r="G39" s="44"/>
      <c r="H39" s="18"/>
      <c r="I39" s="44"/>
      <c r="J39" s="18"/>
      <c r="K39" s="57" t="s">
        <v>23</v>
      </c>
    </row>
    <row r="40" spans="1:11" ht="12.75">
      <c r="A40" s="46"/>
      <c r="B40" s="52"/>
      <c r="C40" s="53"/>
      <c r="D40" s="54"/>
      <c r="E40" s="4"/>
      <c r="F40" s="43"/>
      <c r="G40" s="44"/>
      <c r="H40" s="18"/>
      <c r="I40" s="44"/>
      <c r="J40" s="18"/>
      <c r="K40" s="57"/>
    </row>
    <row r="41" spans="1:11" ht="12.75">
      <c r="A41" s="46">
        <v>460</v>
      </c>
      <c r="B41" s="29"/>
      <c r="C41" s="48" t="s">
        <v>24</v>
      </c>
      <c r="D41" s="31"/>
      <c r="E41" s="31"/>
      <c r="F41" s="5"/>
      <c r="G41" s="49">
        <v>459</v>
      </c>
      <c r="H41" s="18"/>
      <c r="I41" s="49" t="s">
        <v>23</v>
      </c>
      <c r="J41" s="18"/>
      <c r="K41" s="50" t="s">
        <v>23</v>
      </c>
    </row>
    <row r="42" spans="1:11" ht="12.75">
      <c r="A42" s="34"/>
      <c r="B42" s="29"/>
      <c r="C42" s="48"/>
      <c r="D42" s="31"/>
      <c r="E42" s="31"/>
      <c r="F42" s="5"/>
      <c r="G42" s="44"/>
      <c r="H42" s="18"/>
      <c r="I42" s="44"/>
      <c r="J42" s="18"/>
      <c r="K42" s="45"/>
    </row>
    <row r="43" spans="1:11" ht="12.75">
      <c r="A43" s="46">
        <v>-2478</v>
      </c>
      <c r="B43" s="29"/>
      <c r="C43" s="48" t="s">
        <v>25</v>
      </c>
      <c r="D43" s="31"/>
      <c r="E43" s="31"/>
      <c r="F43" s="43" t="s">
        <v>2</v>
      </c>
      <c r="G43" s="49">
        <f>-2660+2478</f>
        <v>-182</v>
      </c>
      <c r="H43" s="18"/>
      <c r="I43" s="49" t="s">
        <v>23</v>
      </c>
      <c r="J43" s="18"/>
      <c r="K43" s="50" t="s">
        <v>23</v>
      </c>
    </row>
    <row r="44" spans="1:11" ht="12.75">
      <c r="A44" s="46"/>
      <c r="B44" s="29"/>
      <c r="C44" s="48"/>
      <c r="D44" s="31"/>
      <c r="E44" s="31"/>
      <c r="F44" s="43"/>
      <c r="G44" s="49"/>
      <c r="H44" s="18"/>
      <c r="I44" s="49"/>
      <c r="J44" s="18"/>
      <c r="K44" s="50"/>
    </row>
    <row r="45" spans="1:11" ht="12.75">
      <c r="A45" s="46" t="s">
        <v>23</v>
      </c>
      <c r="B45" s="52"/>
      <c r="C45" s="53" t="s">
        <v>61</v>
      </c>
      <c r="D45" s="31" t="s">
        <v>62</v>
      </c>
      <c r="E45" s="4"/>
      <c r="F45" s="43"/>
      <c r="G45" s="44">
        <v>-500</v>
      </c>
      <c r="H45" s="18"/>
      <c r="I45" s="44"/>
      <c r="J45" s="18"/>
      <c r="K45" s="57"/>
    </row>
    <row r="46" spans="1:11" ht="12.75">
      <c r="A46" s="46"/>
      <c r="B46" s="52"/>
      <c r="C46" s="53"/>
      <c r="D46" s="54"/>
      <c r="E46" s="4"/>
      <c r="F46" s="43"/>
      <c r="G46" s="44"/>
      <c r="H46" s="18"/>
      <c r="I46" s="44"/>
      <c r="J46" s="18"/>
      <c r="K46" s="57"/>
    </row>
    <row r="47" spans="1:11" ht="12.75">
      <c r="A47" s="58">
        <f>SUM(A9:A46)</f>
        <v>292127</v>
      </c>
      <c r="B47" s="52"/>
      <c r="C47" s="53" t="s">
        <v>59</v>
      </c>
      <c r="D47" s="54"/>
      <c r="E47" s="4"/>
      <c r="F47" s="43"/>
      <c r="G47" s="59">
        <f>SUM(G15:G46)</f>
        <v>190522</v>
      </c>
      <c r="H47" s="18"/>
      <c r="I47" s="59">
        <f>SUM(I9:I46)</f>
        <v>200302</v>
      </c>
      <c r="J47" s="18"/>
      <c r="K47" s="60">
        <f>SUM(K9:K46)</f>
        <v>206078.01</v>
      </c>
    </row>
    <row r="48" spans="1:11" ht="12.75">
      <c r="A48" s="46"/>
      <c r="B48" s="52"/>
      <c r="C48" s="53"/>
      <c r="D48" s="54"/>
      <c r="E48" s="4"/>
      <c r="F48" s="43"/>
      <c r="G48" s="44"/>
      <c r="H48" s="18"/>
      <c r="I48" s="44"/>
      <c r="J48" s="18"/>
      <c r="K48" s="57"/>
    </row>
    <row r="49" spans="1:11" ht="12.75">
      <c r="A49" s="37"/>
      <c r="B49" s="18"/>
      <c r="C49" s="61" t="s">
        <v>26</v>
      </c>
      <c r="D49" s="39"/>
      <c r="E49" s="39"/>
      <c r="F49" s="5"/>
      <c r="G49" s="44"/>
      <c r="H49" s="18"/>
      <c r="I49" s="44"/>
      <c r="J49" s="18"/>
      <c r="K49" s="45"/>
    </row>
    <row r="50" spans="1:11" ht="12.75">
      <c r="A50" s="37"/>
      <c r="B50" s="62"/>
      <c r="C50" s="39"/>
      <c r="D50" s="39"/>
      <c r="E50" s="39"/>
      <c r="F50" s="5"/>
      <c r="G50" s="44"/>
      <c r="H50" s="18"/>
      <c r="I50" s="44"/>
      <c r="J50" s="18"/>
      <c r="K50" s="45"/>
    </row>
    <row r="51" spans="1:11" ht="12.75">
      <c r="A51" s="37">
        <v>667</v>
      </c>
      <c r="B51" s="29"/>
      <c r="C51" s="39"/>
      <c r="D51" s="39" t="s">
        <v>27</v>
      </c>
      <c r="E51" s="39"/>
      <c r="F51" s="5"/>
      <c r="G51" s="49">
        <f>666+1000</f>
        <v>1666</v>
      </c>
      <c r="H51" s="18"/>
      <c r="I51" s="49">
        <v>666</v>
      </c>
      <c r="J51" s="18"/>
      <c r="K51" s="50" t="s">
        <v>23</v>
      </c>
    </row>
    <row r="52" spans="1:11" ht="12.75">
      <c r="A52" s="37">
        <v>250</v>
      </c>
      <c r="B52" s="29"/>
      <c r="C52" s="39"/>
      <c r="D52" s="39" t="s">
        <v>28</v>
      </c>
      <c r="E52" s="39"/>
      <c r="F52" s="5"/>
      <c r="G52" s="49" t="s">
        <v>23</v>
      </c>
      <c r="H52" s="18"/>
      <c r="I52" s="49" t="s">
        <v>23</v>
      </c>
      <c r="J52" s="18"/>
      <c r="K52" s="50" t="s">
        <v>23</v>
      </c>
    </row>
    <row r="53" spans="1:11" ht="12.75">
      <c r="A53" s="46" t="s">
        <v>23</v>
      </c>
      <c r="B53" s="29"/>
      <c r="C53" s="39"/>
      <c r="D53" s="39" t="s">
        <v>29</v>
      </c>
      <c r="E53" s="39"/>
      <c r="F53" s="5"/>
      <c r="G53" s="49">
        <v>717</v>
      </c>
      <c r="H53" s="18"/>
      <c r="I53" s="49" t="s">
        <v>23</v>
      </c>
      <c r="J53" s="18"/>
      <c r="K53" s="50" t="s">
        <v>23</v>
      </c>
    </row>
    <row r="54" spans="1:11" ht="12.75">
      <c r="A54" s="37">
        <v>700</v>
      </c>
      <c r="B54" s="29"/>
      <c r="C54" s="39"/>
      <c r="D54" s="39" t="s">
        <v>30</v>
      </c>
      <c r="E54" s="39"/>
      <c r="F54" s="5"/>
      <c r="G54" s="49">
        <v>1013</v>
      </c>
      <c r="H54" s="18"/>
      <c r="I54" s="49" t="s">
        <v>23</v>
      </c>
      <c r="J54" s="18"/>
      <c r="K54" s="50" t="s">
        <v>23</v>
      </c>
    </row>
    <row r="55" spans="1:11" ht="12.75">
      <c r="A55" s="37">
        <v>-445</v>
      </c>
      <c r="B55" s="29"/>
      <c r="C55" s="39"/>
      <c r="D55" s="88" t="s">
        <v>31</v>
      </c>
      <c r="E55" s="88"/>
      <c r="F55" s="5"/>
      <c r="G55" s="49">
        <f>-1150+1080</f>
        <v>-70</v>
      </c>
      <c r="H55" s="18"/>
      <c r="I55" s="49">
        <f>-1139+1150</f>
        <v>11</v>
      </c>
      <c r="J55" s="18"/>
      <c r="K55" s="50">
        <f>-1680+1139</f>
        <v>-541</v>
      </c>
    </row>
    <row r="56" spans="1:11" ht="12.75">
      <c r="A56" s="46" t="s">
        <v>23</v>
      </c>
      <c r="B56" s="29"/>
      <c r="C56" s="39"/>
      <c r="D56" s="4" t="s">
        <v>32</v>
      </c>
      <c r="E56" s="31"/>
      <c r="F56" s="5"/>
      <c r="G56" s="49">
        <v>-411</v>
      </c>
      <c r="H56" s="18"/>
      <c r="I56" s="49">
        <v>-411</v>
      </c>
      <c r="J56" s="18"/>
      <c r="K56" s="50">
        <v>-411</v>
      </c>
    </row>
    <row r="57" spans="1:11" ht="12.75">
      <c r="A57" s="34"/>
      <c r="B57" s="29"/>
      <c r="C57" s="48"/>
      <c r="D57" s="54"/>
      <c r="E57" s="31"/>
      <c r="F57" s="43"/>
      <c r="G57" s="36"/>
      <c r="H57" s="18"/>
      <c r="I57" s="36"/>
      <c r="J57" s="18"/>
      <c r="K57" s="63"/>
    </row>
    <row r="58" spans="1:11" ht="12.75">
      <c r="A58" s="34">
        <v>-818</v>
      </c>
      <c r="B58" s="29"/>
      <c r="C58" s="48" t="s">
        <v>33</v>
      </c>
      <c r="D58" s="54"/>
      <c r="E58" s="18"/>
      <c r="F58" s="43"/>
      <c r="G58" s="49" t="s">
        <v>23</v>
      </c>
      <c r="H58" s="18"/>
      <c r="I58" s="36">
        <v>818</v>
      </c>
      <c r="J58" s="18"/>
      <c r="K58" s="50" t="s">
        <v>23</v>
      </c>
    </row>
    <row r="59" spans="1:11" ht="12.75">
      <c r="A59" s="34"/>
      <c r="B59" s="29"/>
      <c r="C59" s="48"/>
      <c r="D59" s="54"/>
      <c r="E59" s="55"/>
      <c r="F59" s="43"/>
      <c r="G59" s="36"/>
      <c r="H59" s="18"/>
      <c r="I59" s="36"/>
      <c r="J59" s="18"/>
      <c r="K59" s="63"/>
    </row>
    <row r="60" spans="1:11" ht="12.75">
      <c r="A60" s="34"/>
      <c r="B60" s="29"/>
      <c r="C60" s="48" t="s">
        <v>34</v>
      </c>
      <c r="D60" s="31"/>
      <c r="E60" s="31"/>
      <c r="F60" s="5"/>
      <c r="G60" s="44"/>
      <c r="H60" s="18"/>
      <c r="I60" s="44"/>
      <c r="J60" s="18"/>
      <c r="K60" s="45"/>
    </row>
    <row r="61" spans="1:11" ht="12.75">
      <c r="A61" s="46">
        <v>217</v>
      </c>
      <c r="B61" s="29"/>
      <c r="C61" s="48"/>
      <c r="D61" s="88" t="s">
        <v>35</v>
      </c>
      <c r="E61" s="88"/>
      <c r="F61" s="5"/>
      <c r="G61" s="49" t="s">
        <v>23</v>
      </c>
      <c r="H61" s="18"/>
      <c r="I61" s="49" t="s">
        <v>23</v>
      </c>
      <c r="J61" s="18"/>
      <c r="K61" s="50" t="s">
        <v>23</v>
      </c>
    </row>
    <row r="62" spans="1:11" ht="12.75">
      <c r="A62" s="46">
        <v>1122</v>
      </c>
      <c r="B62" s="29"/>
      <c r="C62" s="48"/>
      <c r="D62" s="31" t="s">
        <v>36</v>
      </c>
      <c r="E62" s="31"/>
      <c r="F62" s="5"/>
      <c r="G62" s="49" t="s">
        <v>23</v>
      </c>
      <c r="H62" s="18"/>
      <c r="I62" s="49" t="s">
        <v>23</v>
      </c>
      <c r="J62" s="18"/>
      <c r="K62" s="50" t="s">
        <v>23</v>
      </c>
    </row>
    <row r="63" spans="1:11" ht="12.75">
      <c r="A63" s="46"/>
      <c r="B63" s="29"/>
      <c r="C63" s="48"/>
      <c r="D63" s="31"/>
      <c r="E63" s="31"/>
      <c r="F63" s="5"/>
      <c r="G63" s="49"/>
      <c r="H63" s="18"/>
      <c r="I63" s="49"/>
      <c r="J63" s="18"/>
      <c r="K63" s="50"/>
    </row>
    <row r="64" spans="1:11" ht="12.75">
      <c r="A64" s="46" t="s">
        <v>23</v>
      </c>
      <c r="B64" s="29"/>
      <c r="C64" s="48" t="s">
        <v>37</v>
      </c>
      <c r="D64" s="31"/>
      <c r="E64" s="31"/>
      <c r="F64" s="5"/>
      <c r="G64" s="49">
        <v>1882</v>
      </c>
      <c r="H64" s="18"/>
      <c r="I64" s="49" t="s">
        <v>23</v>
      </c>
      <c r="J64" s="18"/>
      <c r="K64" s="50" t="s">
        <v>23</v>
      </c>
    </row>
    <row r="65" spans="1:11" ht="12.75">
      <c r="A65" s="34"/>
      <c r="B65" s="29"/>
      <c r="C65" s="48"/>
      <c r="D65" s="31"/>
      <c r="E65" s="31"/>
      <c r="F65" s="5"/>
      <c r="G65" s="44"/>
      <c r="H65" s="18"/>
      <c r="I65" s="44"/>
      <c r="J65" s="18"/>
      <c r="K65" s="45"/>
    </row>
    <row r="66" spans="1:11" ht="12.75">
      <c r="A66" s="46"/>
      <c r="B66" s="29"/>
      <c r="C66" s="48" t="s">
        <v>38</v>
      </c>
      <c r="D66" s="31"/>
      <c r="E66" s="31"/>
      <c r="F66" s="43"/>
      <c r="G66" s="49"/>
      <c r="H66" s="18"/>
      <c r="I66" s="49"/>
      <c r="J66" s="18"/>
      <c r="K66" s="50"/>
    </row>
    <row r="67" spans="1:11" ht="12.75">
      <c r="A67" s="46">
        <f>-609-100+356</f>
        <v>-353</v>
      </c>
      <c r="B67" s="29"/>
      <c r="C67" s="48"/>
      <c r="D67" s="31" t="s">
        <v>39</v>
      </c>
      <c r="E67" s="31"/>
      <c r="F67" s="43"/>
      <c r="G67" s="49" t="s">
        <v>23</v>
      </c>
      <c r="H67" s="18"/>
      <c r="I67" s="49" t="s">
        <v>23</v>
      </c>
      <c r="J67" s="18"/>
      <c r="K67" s="50" t="s">
        <v>23</v>
      </c>
    </row>
    <row r="68" spans="1:11" ht="12.75">
      <c r="A68" s="46">
        <v>-1143</v>
      </c>
      <c r="B68" s="29"/>
      <c r="C68" s="48"/>
      <c r="D68" s="31" t="s">
        <v>40</v>
      </c>
      <c r="E68" s="31"/>
      <c r="F68" s="43"/>
      <c r="G68" s="49">
        <v>-338</v>
      </c>
      <c r="H68" s="18"/>
      <c r="I68" s="49" t="s">
        <v>23</v>
      </c>
      <c r="J68" s="18"/>
      <c r="K68" s="50" t="s">
        <v>23</v>
      </c>
    </row>
    <row r="69" spans="1:11" ht="12.75">
      <c r="A69" s="46"/>
      <c r="B69" s="29"/>
      <c r="C69" s="48"/>
      <c r="D69" s="31"/>
      <c r="E69" s="31"/>
      <c r="F69" s="43"/>
      <c r="G69" s="49"/>
      <c r="H69" s="18"/>
      <c r="I69" s="49"/>
      <c r="J69" s="18"/>
      <c r="K69" s="50"/>
    </row>
    <row r="70" spans="1:11" ht="12.75">
      <c r="A70" s="58">
        <f>SUM(A47:A69)</f>
        <v>292324</v>
      </c>
      <c r="B70" s="29"/>
      <c r="C70" s="53" t="s">
        <v>41</v>
      </c>
      <c r="D70" s="31"/>
      <c r="E70" s="31"/>
      <c r="F70" s="43"/>
      <c r="G70" s="59">
        <f>SUM(G47:G69)</f>
        <v>194981</v>
      </c>
      <c r="H70" s="18"/>
      <c r="I70" s="59">
        <f>SUM(I47:I69)</f>
        <v>201386</v>
      </c>
      <c r="J70" s="18"/>
      <c r="K70" s="60">
        <f>SUM(K47:K69)</f>
        <v>205126.01</v>
      </c>
    </row>
    <row r="71" spans="1:11" ht="12.75">
      <c r="A71" s="46"/>
      <c r="B71" s="29"/>
      <c r="C71" s="53"/>
      <c r="D71" s="31"/>
      <c r="E71" s="31"/>
      <c r="F71" s="43"/>
      <c r="G71" s="49"/>
      <c r="H71" s="18"/>
      <c r="I71" s="49"/>
      <c r="J71" s="18"/>
      <c r="K71" s="50"/>
    </row>
    <row r="72" spans="1:11" ht="12.75">
      <c r="A72" s="46">
        <v>2448</v>
      </c>
      <c r="B72" s="29"/>
      <c r="C72" s="48" t="s">
        <v>42</v>
      </c>
      <c r="D72" s="31" t="s">
        <v>54</v>
      </c>
      <c r="E72" s="31" t="s">
        <v>56</v>
      </c>
      <c r="F72" s="5"/>
      <c r="G72" s="49">
        <v>189</v>
      </c>
      <c r="H72" s="18"/>
      <c r="I72" s="49" t="s">
        <v>23</v>
      </c>
      <c r="J72" s="18"/>
      <c r="K72" s="50" t="s">
        <v>23</v>
      </c>
    </row>
    <row r="73" spans="1:11" ht="12.75">
      <c r="A73" s="46"/>
      <c r="B73" s="29"/>
      <c r="C73" s="48"/>
      <c r="D73" s="31" t="s">
        <v>55</v>
      </c>
      <c r="E73" s="31"/>
      <c r="F73" s="5"/>
      <c r="G73" s="49">
        <v>811</v>
      </c>
      <c r="H73" s="18"/>
      <c r="I73" s="49">
        <v>1000</v>
      </c>
      <c r="J73" s="18"/>
      <c r="K73" s="50">
        <v>1000</v>
      </c>
    </row>
    <row r="74" spans="1:11" ht="13.5" thickBot="1">
      <c r="A74" s="34"/>
      <c r="B74" s="35"/>
      <c r="C74" s="31"/>
      <c r="D74" s="31"/>
      <c r="E74" s="31"/>
      <c r="F74" s="5"/>
      <c r="G74" s="44"/>
      <c r="H74" s="18"/>
      <c r="I74" s="44"/>
      <c r="J74" s="18"/>
      <c r="K74" s="45"/>
    </row>
    <row r="75" spans="1:11" ht="12.75">
      <c r="A75" s="64">
        <f>SUM(A70:A74)</f>
        <v>294772</v>
      </c>
      <c r="B75" s="29"/>
      <c r="C75" s="48" t="s">
        <v>43</v>
      </c>
      <c r="D75" s="31"/>
      <c r="E75" s="31"/>
      <c r="F75" s="5"/>
      <c r="G75" s="65">
        <f>SUM(G70:G74)</f>
        <v>195981</v>
      </c>
      <c r="H75" s="18"/>
      <c r="I75" s="65">
        <f>SUM(I70:I74)</f>
        <v>202386</v>
      </c>
      <c r="J75" s="18"/>
      <c r="K75" s="86">
        <f>SUM(K70:K74)</f>
        <v>206126.01</v>
      </c>
    </row>
    <row r="76" spans="1:11" ht="13.5" thickBot="1">
      <c r="A76" s="28">
        <v>-118062</v>
      </c>
      <c r="B76" s="29"/>
      <c r="C76" s="48" t="s">
        <v>44</v>
      </c>
      <c r="D76" s="31"/>
      <c r="E76" s="31"/>
      <c r="F76" s="5"/>
      <c r="G76" s="32"/>
      <c r="H76" s="18"/>
      <c r="I76" s="32"/>
      <c r="J76" s="18"/>
      <c r="K76" s="33"/>
    </row>
    <row r="77" spans="1:11" ht="13.5" thickBot="1">
      <c r="A77" s="66">
        <f>SUM(A75:A76)</f>
        <v>176710</v>
      </c>
      <c r="B77" s="29"/>
      <c r="C77" s="48"/>
      <c r="D77" s="31"/>
      <c r="E77" s="31"/>
      <c r="F77" s="5"/>
      <c r="G77" s="32"/>
      <c r="H77" s="18"/>
      <c r="I77" s="32"/>
      <c r="J77" s="18"/>
      <c r="K77" s="33"/>
    </row>
    <row r="78" spans="1:11" ht="12.75">
      <c r="A78" s="28"/>
      <c r="B78" s="29"/>
      <c r="C78" s="48"/>
      <c r="D78" s="31"/>
      <c r="E78" s="31"/>
      <c r="F78" s="5"/>
      <c r="G78" s="44"/>
      <c r="H78" s="18"/>
      <c r="I78" s="44"/>
      <c r="J78" s="18"/>
      <c r="K78" s="45"/>
    </row>
    <row r="79" spans="1:11" ht="12.75">
      <c r="A79" s="67" t="s">
        <v>45</v>
      </c>
      <c r="B79" s="18"/>
      <c r="C79" s="48" t="s">
        <v>46</v>
      </c>
      <c r="D79" s="31"/>
      <c r="E79" s="31"/>
      <c r="F79" s="5"/>
      <c r="G79" s="68" t="s">
        <v>45</v>
      </c>
      <c r="H79" s="18"/>
      <c r="I79" s="68" t="s">
        <v>45</v>
      </c>
      <c r="J79" s="18"/>
      <c r="K79" s="69" t="s">
        <v>45</v>
      </c>
    </row>
    <row r="80" spans="1:11" ht="12.75">
      <c r="A80" s="28"/>
      <c r="B80" s="35"/>
      <c r="C80" s="31"/>
      <c r="D80" s="31"/>
      <c r="E80" s="31"/>
      <c r="F80" s="5"/>
      <c r="G80" s="44"/>
      <c r="H80" s="18"/>
      <c r="I80" s="44"/>
      <c r="J80" s="18"/>
      <c r="K80" s="45"/>
    </row>
    <row r="81" spans="1:11" ht="12.75">
      <c r="A81" s="34">
        <f>149297+72157</f>
        <v>221454</v>
      </c>
      <c r="B81" s="29"/>
      <c r="C81" s="48" t="s">
        <v>47</v>
      </c>
      <c r="D81" s="31"/>
      <c r="E81" s="55"/>
      <c r="F81" s="5"/>
      <c r="G81" s="36"/>
      <c r="H81" s="25"/>
      <c r="I81" s="36"/>
      <c r="J81" s="70"/>
      <c r="K81" s="63"/>
    </row>
    <row r="82" spans="1:11" ht="12.75">
      <c r="A82" s="34">
        <v>-118062</v>
      </c>
      <c r="B82" s="29"/>
      <c r="C82" s="48" t="s">
        <v>48</v>
      </c>
      <c r="D82" s="31"/>
      <c r="E82" s="55"/>
      <c r="F82" s="5"/>
      <c r="G82" s="36"/>
      <c r="H82" s="18"/>
      <c r="I82" s="36"/>
      <c r="J82" s="18"/>
      <c r="K82" s="63"/>
    </row>
    <row r="83" spans="1:11" ht="12.75">
      <c r="A83" s="71">
        <f>SUM(A81:A82)</f>
        <v>103392</v>
      </c>
      <c r="B83" s="29"/>
      <c r="C83" s="31" t="s">
        <v>49</v>
      </c>
      <c r="D83" s="31"/>
      <c r="E83" s="55"/>
      <c r="F83" s="5"/>
      <c r="G83" s="72">
        <v>111661</v>
      </c>
      <c r="H83" s="18"/>
      <c r="I83" s="72">
        <v>115690</v>
      </c>
      <c r="J83" s="18"/>
      <c r="K83" s="73">
        <f>(I83/100)*104</f>
        <v>120317.6</v>
      </c>
    </row>
    <row r="84" spans="1:11" ht="13.5" thickBot="1">
      <c r="A84" s="34">
        <v>73318</v>
      </c>
      <c r="B84" s="29"/>
      <c r="C84" s="31" t="s">
        <v>53</v>
      </c>
      <c r="D84" s="31"/>
      <c r="E84" s="31"/>
      <c r="F84" s="5"/>
      <c r="G84" s="36">
        <v>76367</v>
      </c>
      <c r="H84" s="25"/>
      <c r="I84" s="36">
        <f>(G84*103%)</f>
        <v>78658.01000000001</v>
      </c>
      <c r="J84" s="70"/>
      <c r="K84" s="63">
        <f>(I84*103%)</f>
        <v>81017.75030000001</v>
      </c>
    </row>
    <row r="85" spans="1:11" ht="13.5" thickBot="1">
      <c r="A85" s="66">
        <f>SUM(A83:A84)</f>
        <v>176710</v>
      </c>
      <c r="B85" s="29"/>
      <c r="C85" s="48" t="s">
        <v>50</v>
      </c>
      <c r="D85" s="31"/>
      <c r="E85" s="31"/>
      <c r="F85" s="5"/>
      <c r="G85" s="74">
        <f>SUM(G83:G84)</f>
        <v>188028</v>
      </c>
      <c r="H85" s="18"/>
      <c r="I85" s="74">
        <f>SUM(I83:I84)</f>
        <v>194348.01</v>
      </c>
      <c r="J85" s="18"/>
      <c r="K85" s="86">
        <f>SUM(K83:K84)</f>
        <v>201335.35030000002</v>
      </c>
    </row>
    <row r="86" spans="1:11" ht="13.5" thickBot="1">
      <c r="A86" s="28"/>
      <c r="B86" s="29"/>
      <c r="C86" s="48"/>
      <c r="D86" s="31"/>
      <c r="E86" s="31"/>
      <c r="F86" s="5"/>
      <c r="G86" s="44"/>
      <c r="H86" s="18"/>
      <c r="I86" s="44"/>
      <c r="J86" s="18"/>
      <c r="K86" s="45"/>
    </row>
    <row r="87" spans="1:11" ht="13.5" thickBot="1">
      <c r="A87" s="75">
        <v>0</v>
      </c>
      <c r="B87" s="76"/>
      <c r="C87" s="77" t="s">
        <v>51</v>
      </c>
      <c r="D87" s="11"/>
      <c r="E87" s="78"/>
      <c r="F87" s="79"/>
      <c r="G87" s="80">
        <f>G75-G85</f>
        <v>7953</v>
      </c>
      <c r="H87" s="76"/>
      <c r="I87" s="80">
        <f>I75-I85</f>
        <v>8037.989999999991</v>
      </c>
      <c r="J87" s="76"/>
      <c r="K87" s="81">
        <f>K75-K85</f>
        <v>4790.659699999989</v>
      </c>
    </row>
  </sheetData>
  <mergeCells count="7">
    <mergeCell ref="D55:E55"/>
    <mergeCell ref="D61:E61"/>
    <mergeCell ref="A2:K2"/>
    <mergeCell ref="A4:K4"/>
    <mergeCell ref="E19:E20"/>
    <mergeCell ref="C24:D24"/>
    <mergeCell ref="E24:E26"/>
  </mergeCell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portrait" paperSize="9" scale="69" r:id="rId1"/>
  <headerFooter alignWithMargins="0">
    <oddHeader>&amp;R&amp;"Arial,Bold"&amp;12&amp;UAppendix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2005-12-07T21:06:50Z</cp:lastPrinted>
  <dcterms:created xsi:type="dcterms:W3CDTF">2005-12-06T11:04:48Z</dcterms:created>
  <dcterms:modified xsi:type="dcterms:W3CDTF">2005-12-09T08:17:33Z</dcterms:modified>
  <cp:category/>
  <cp:version/>
  <cp:contentType/>
  <cp:contentStatus/>
</cp:coreProperties>
</file>