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3" activeTab="0"/>
  </bookViews>
  <sheets>
    <sheet name="APPENDIX 1" sheetId="1" r:id="rId1"/>
    <sheet name="APPENDIX 2" sheetId="2" r:id="rId2"/>
    <sheet name="APPENDIX 3" sheetId="3" r:id="rId3"/>
  </sheets>
  <externalReferences>
    <externalReference r:id="rId6"/>
  </externalReferences>
  <definedNames>
    <definedName name="ARTS___LEISURE">#REF!</definedName>
    <definedName name="Barton_Moss_Primary_School">#REF!</definedName>
    <definedName name="Cadishead_Infant_Junior_School">#REF!</definedName>
    <definedName name="CAPITAL_CHALLENGE">#REF!</definedName>
    <definedName name="COUNTRYSIDE_PARTNERSHIP">#REF!</definedName>
    <definedName name="EDUCATION">#REF!</definedName>
    <definedName name="ENVIRONMENTAL___CONSUMER_SERVICES">#REF!</definedName>
    <definedName name="FINANCE">#REF!</definedName>
    <definedName name="HIGHWAYS">#REF!</definedName>
    <definedName name="HOUSING">#REF!</definedName>
    <definedName name="MANAGEMENT_SERVICES">#REF!</definedName>
    <definedName name="POLICY___RESOURCES">#REF!</definedName>
    <definedName name="_xlnm.Print_Area" localSheetId="0">'APPENDIX 1'!$B$3:$I$63</definedName>
    <definedName name="_xlnm.Print_Area" localSheetId="1">'APPENDIX 2'!$B$3:$H$77</definedName>
    <definedName name="_xlnm.Print_Area" localSheetId="2">'APPENDIX 3'!$B$2:$F$49</definedName>
    <definedName name="_xlnm.Print_Titles" localSheetId="2">'APPENDIX 3'!$4:$10</definedName>
    <definedName name="SINGLE_REGENERATION_BUDGET_1">#REF!</definedName>
    <definedName name="SINGLE_REGENERATION_BUDGET_2">#REF!</definedName>
    <definedName name="SINGLE_REGENERATION_BUDGET_3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<sst xmlns="http://schemas.openxmlformats.org/spreadsheetml/2006/main" count="185" uniqueCount="165">
  <si>
    <t>Housing - Land</t>
  </si>
  <si>
    <t>493 Ellenbrook Rd</t>
  </si>
  <si>
    <t>Grassmere Crescent (Sale of Shops)</t>
  </si>
  <si>
    <t>General Fund - Properties and Land</t>
  </si>
  <si>
    <t>Cleggs Lane</t>
  </si>
  <si>
    <t>Eccles Precinct</t>
  </si>
  <si>
    <t xml:space="preserve">Restrictive Covenant -Michigan Ave </t>
  </si>
  <si>
    <t>Ivy Court</t>
  </si>
  <si>
    <t>Granville EPH</t>
  </si>
  <si>
    <t>Partington Lane/Vicarage Rd, Swinton</t>
  </si>
  <si>
    <t>Casket Works</t>
  </si>
  <si>
    <t>Highfield Rd</t>
  </si>
  <si>
    <t>Land at 128 Fir St</t>
  </si>
  <si>
    <t>Land at St Boniface Rd</t>
  </si>
  <si>
    <t>Land rear of 18 East Lynne Drive</t>
  </si>
  <si>
    <t>Land opposite BT/Salford Shopping Centre</t>
  </si>
  <si>
    <t>Magnalls Fold Community Centre</t>
  </si>
  <si>
    <t>Pendlebury Market</t>
  </si>
  <si>
    <t>Willan Industrial Estate</t>
  </si>
  <si>
    <t xml:space="preserve">Bethel (Station Rd) Community Centre   </t>
  </si>
  <si>
    <t>Collier St</t>
  </si>
  <si>
    <t>St Annes Court</t>
  </si>
  <si>
    <t xml:space="preserve">APPENDIX 3 </t>
  </si>
  <si>
    <t>2000/01 ESTIMATED CAPITAL RECEIPTS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</si>
  <si>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</si>
  <si>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</si>
  <si>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</si>
  <si>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</si>
  <si>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 Prop'n</t>
  </si>
  <si>
    <t xml:space="preserve">    Amount</t>
  </si>
  <si>
    <t xml:space="preserve">         £000s</t>
  </si>
  <si>
    <t xml:space="preserve">           %</t>
  </si>
  <si>
    <t xml:space="preserve">      £000s</t>
  </si>
  <si>
    <t>COMPLETED DISPOSALS</t>
  </si>
  <si>
    <t>Housing Right-to-Buy</t>
  </si>
  <si>
    <t>Housing Property</t>
  </si>
  <si>
    <t>TOTAL COMPLETED</t>
  </si>
  <si>
    <t>APPROVED DISPOSALS</t>
  </si>
  <si>
    <t>TOTAL ESTIMATED DISPOSALS</t>
  </si>
  <si>
    <t>TOTAL ESTIMATED RECEIPTS</t>
  </si>
  <si>
    <t>117, Blandford Rd, Salford</t>
  </si>
  <si>
    <t>150/156, Chapel St (balance)</t>
  </si>
  <si>
    <t>48 Crescent</t>
  </si>
  <si>
    <t>Area 11, Trinity (Cleminson Street)</t>
  </si>
  <si>
    <t>Balfour st caravan park</t>
  </si>
  <si>
    <t>Land at Frank St, Salford 6</t>
  </si>
  <si>
    <t>Land at West Hope St, Salford 5</t>
  </si>
  <si>
    <t>Little Moss Lane Swinton</t>
  </si>
  <si>
    <t>M602 Motorway compensation</t>
  </si>
  <si>
    <t>Misc Industrial Ground Leases</t>
  </si>
  <si>
    <t>Pembroke Halls</t>
  </si>
  <si>
    <t xml:space="preserve">Quays / Anchorage ground rents </t>
  </si>
  <si>
    <t>Safeway Development - Eccles Town Centre</t>
  </si>
  <si>
    <t>Salford shopping centre</t>
  </si>
  <si>
    <t>Trafford Rd , St James St</t>
  </si>
  <si>
    <t>Whittle Brook  day centre</t>
  </si>
  <si>
    <t>Wilburn St basin (balance)</t>
  </si>
  <si>
    <t>Other Major Disposal Options :-</t>
  </si>
  <si>
    <t>Crescent House</t>
  </si>
  <si>
    <t>£120,000 rent p.a.</t>
  </si>
  <si>
    <t>Michigan Avenue</t>
  </si>
  <si>
    <t>£28,000 rent p.a.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</si>
  <si>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</si>
  <si>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</si>
  <si>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</si>
  <si>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</si>
  <si>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</si>
  <si>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</si>
  <si>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</si>
  <si>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ENVIRONMENTAL &amp; CONSUMER SERVICES</t>
  </si>
  <si>
    <t>Sub-Total (Other Services Block)</t>
  </si>
  <si>
    <t>TOTAL - MAINSTREAM PROGRAMME</t>
  </si>
  <si>
    <t xml:space="preserve">SRB 1 </t>
  </si>
  <si>
    <t>SRB 2</t>
  </si>
  <si>
    <t>SRB 3</t>
  </si>
  <si>
    <t>CAPITAL CHALLENGE</t>
  </si>
  <si>
    <t>COUNTRYSIDE PARTNERSHIP</t>
  </si>
  <si>
    <t>TOTAL - CAPITAL PROGRAMME</t>
  </si>
  <si>
    <t>Estimate</t>
  </si>
  <si>
    <t>CREDIT APPROVALS</t>
  </si>
  <si>
    <t>BCA</t>
  </si>
  <si>
    <t xml:space="preserve">BCA transferred to Other Authorities </t>
  </si>
  <si>
    <t>Social Services - Mental Health IT</t>
  </si>
  <si>
    <t>GRANTS/CONTRIBUTIONS RECEIVABLE</t>
  </si>
  <si>
    <t>Housing - SCG</t>
  </si>
  <si>
    <t>Education - New Deals for Schools phase 2</t>
  </si>
  <si>
    <t>Highways - TSG</t>
  </si>
  <si>
    <t>SRB 1 - Non Housing</t>
  </si>
  <si>
    <t>SRB 2 - Non Housing</t>
  </si>
  <si>
    <t>SRB 3 - Non Housing</t>
  </si>
  <si>
    <t>Countryside Partnerships</t>
  </si>
  <si>
    <t>USABLE CAPITAL RECEIPTS</t>
  </si>
  <si>
    <t>OTHER RESOURCES</t>
  </si>
  <si>
    <t>Contribution from HRA Balances</t>
  </si>
  <si>
    <t>Education - Schools revenue contributions</t>
  </si>
  <si>
    <t>TOTAL - ESTIMATED RESOURCES</t>
  </si>
  <si>
    <t>2000/2001</t>
  </si>
  <si>
    <t>Quays Campus</t>
  </si>
  <si>
    <t>Land Fill Tax</t>
  </si>
  <si>
    <t>Clifton House Farm</t>
  </si>
  <si>
    <t>FINANCE</t>
  </si>
  <si>
    <t>2000/01 Monitoring Adjustments</t>
  </si>
  <si>
    <t>Adjustments</t>
  </si>
  <si>
    <t>OUTDOOR SERVICES</t>
  </si>
  <si>
    <t>Arts &amp; Leisure - Lottery Grant</t>
  </si>
  <si>
    <t>CITY BUILDING SERVICES</t>
  </si>
  <si>
    <t>SUMMARY OF 2000/01 APPROVED PROGRAMME</t>
  </si>
  <si>
    <t>Specific Resource Commitment</t>
  </si>
  <si>
    <t>Social Services - Health &amp; Safety</t>
  </si>
  <si>
    <t>Contractually Committed Schemes</t>
  </si>
  <si>
    <t>Percentage spend to date</t>
  </si>
  <si>
    <t>Housing - SCG/PSRSG</t>
  </si>
  <si>
    <t>CITYWIDE &amp; LEISURE DSO's</t>
  </si>
  <si>
    <t>Education - New Deals for Schools phase 3</t>
  </si>
  <si>
    <t>Management Services - Lottery Grant</t>
  </si>
  <si>
    <t>NWRDA - LIVIA Schemes</t>
  </si>
  <si>
    <t xml:space="preserve">                 - Barton SES</t>
  </si>
  <si>
    <t>Housing - SRB</t>
  </si>
  <si>
    <t>Estimated usable 2000/01 receipts</t>
  </si>
  <si>
    <t>Contribution re Eccles Town Centre</t>
  </si>
  <si>
    <t xml:space="preserve">Highways </t>
  </si>
  <si>
    <t>SCA -</t>
  </si>
  <si>
    <t>SUMMARY OF 2000/01 ESTIMATED RESOURCES AVAILABLE</t>
  </si>
  <si>
    <t>CITYCLEAN</t>
  </si>
  <si>
    <t>Education - Class size/Energy initiative 99/00</t>
  </si>
  <si>
    <t>Education - Insurance Claims</t>
  </si>
  <si>
    <t>Control Check</t>
  </si>
  <si>
    <t>Contribution from DSO surplus</t>
  </si>
  <si>
    <t>Env &amp; Cons Services - Air Quality Review</t>
  </si>
  <si>
    <t>Finance - Magistrates Courts</t>
  </si>
  <si>
    <t>Capital Challenge (Non - Housing)</t>
  </si>
  <si>
    <t>Check</t>
  </si>
  <si>
    <t>Education - The Albion</t>
  </si>
  <si>
    <t>Countryside Partnerships - revenue contributions</t>
  </si>
  <si>
    <t>Invest To Save Fund</t>
  </si>
  <si>
    <t>Management Services - Priestly Road Contribution</t>
  </si>
  <si>
    <t>Highways - GMPTE Contributions</t>
  </si>
  <si>
    <t xml:space="preserve">BCA transferred from Other Authorities </t>
  </si>
  <si>
    <t>ERDF</t>
  </si>
  <si>
    <t>Education - Broadwalk/West Liverpool</t>
  </si>
  <si>
    <t>English Partnership</t>
  </si>
  <si>
    <t>Monitoring</t>
  </si>
  <si>
    <t>DEVELOPMENT SERVICES</t>
  </si>
  <si>
    <t>POLICY</t>
  </si>
  <si>
    <t>Notes</t>
  </si>
  <si>
    <t>COMMITTEE</t>
  </si>
  <si>
    <t>Revised</t>
  </si>
  <si>
    <t>£m</t>
  </si>
  <si>
    <t>%</t>
  </si>
  <si>
    <t>Social Services - revenue contributions</t>
  </si>
  <si>
    <t>BCA Writedown (Re Housing SCG)</t>
  </si>
  <si>
    <t>Education - Schools Access Initiative</t>
  </si>
  <si>
    <t>Housing - Capital Receipts Initiative</t>
  </si>
  <si>
    <t xml:space="preserve">                 - Eccles Town Centre</t>
  </si>
  <si>
    <t>Programme 6/12/00</t>
  </si>
  <si>
    <t>Revised Programme 20/12/00</t>
  </si>
  <si>
    <t>Expenditure 20/12/00</t>
  </si>
  <si>
    <t>SRB 5</t>
  </si>
  <si>
    <t>SRB 5 - Non Housing</t>
  </si>
  <si>
    <t>Costs to be set against capital receipts</t>
  </si>
  <si>
    <t>Professional Costs - Valuers</t>
  </si>
  <si>
    <t>Professional Costs - Legal</t>
  </si>
  <si>
    <t>Net estimated receipts</t>
  </si>
  <si>
    <t>at 06/12/00</t>
  </si>
  <si>
    <t>Education - Godfrey Ermen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</si>
</sst>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;\(0.00\)"/>
    <numFmt numFmtId="165" formatCode="0.000\ ;\(0.000\)"/>
    <numFmt numFmtId="166" formatCode="mm/dd/yy"/>
    <numFmt numFmtId="167" formatCode="0.000"/>
    <numFmt numFmtId="168" formatCode="#,##0_);[Red]\(#,##0\)"/>
    <numFmt numFmtId="169" formatCode="0\ ;\(0\)"/>
    <numFmt numFmtId="170" formatCode="#,##0\ ;\(#,##0\)"/>
    <numFmt numFmtId="171" formatCode="#,##0.000_);[Red]\(#,##0.000\)"/>
    <numFmt numFmtId="172" formatCode="#,##0.00\ ;\(#,##0.00\)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\ ;\(0.0000\)"/>
    <numFmt numFmtId="177" formatCode="0.00000\ ;\(0.00000\)"/>
    <numFmt numFmtId="178" formatCode="#,##0.000"/>
    <numFmt numFmtId="179" formatCode="#,##0;\(#,##0\)"/>
    <numFmt numFmtId="180" formatCode="_-* #,##0.000_-;\-* #,##0.000_-;_-* &quot;-&quot;??_-;_-@_-"/>
    <numFmt numFmtId="181" formatCode="_-* #,##0.0000_-;\-* #,##0.0000_-;_-* &quot;-&quot;??_-;_-@_-"/>
    <numFmt numFmtId="182" formatCode="\+#,##0_);[Red]\(#,##0\)"/>
    <numFmt numFmtId="183" formatCode="\A#,##0_);[Red]\F\(#,##0\)"/>
    <numFmt numFmtId="184" formatCode="#,##0_)\U;[Red]\(#,##0\)\F"/>
    <numFmt numFmtId="185" formatCode="#,##0_)\U;[Red]\(#,##0_)\F"/>
    <numFmt numFmtId="186" formatCode="#,##0_)\U;[Red]\(#,##0\)_F"/>
    <numFmt numFmtId="187" formatCode="#,##0_)\A;[Red]\(#,##0\)\F"/>
    <numFmt numFmtId="188" formatCode="#,##0.0_);[Red]\(#,##0.0\)"/>
    <numFmt numFmtId="189" formatCode="#,##0.00_);[Red]\(#,##0.00\)"/>
    <numFmt numFmtId="190" formatCode="#,##0.0000_);[Red]\(#,##0.0000\)"/>
    <numFmt numFmtId="191" formatCode="0.0000000"/>
    <numFmt numFmtId="192" formatCode="0.000000"/>
    <numFmt numFmtId="193" formatCode="0.00000"/>
    <numFmt numFmtId="194" formatCode="0.0000"/>
    <numFmt numFmtId="195" formatCode="&quot;£&quot;#,##0.0;[Red]\-&quot;£&quot;#,##0.0"/>
    <numFmt numFmtId="196" formatCode="&quot;£&quot;#,##0.000;[Red]\-&quot;£&quot;#,##0.000"/>
    <numFmt numFmtId="197" formatCode="m/d"/>
    <numFmt numFmtId="198" formatCode="m/d/yy"/>
    <numFmt numFmtId="199" formatCode="#,##0.000\ ;\(#,##0.000\)"/>
    <numFmt numFmtId="200" formatCode="#,##0.0"/>
    <numFmt numFmtId="201" formatCode="#,##0.00\ ;[Red]\(#,##0.00\)"/>
    <numFmt numFmtId="202" formatCode="#,##0\ ;[Red]\(#,##0\)"/>
    <numFmt numFmtId="203" formatCode="d/m/yy"/>
    <numFmt numFmtId="204" formatCode="yy/yy"/>
    <numFmt numFmtId="205" formatCode="#,##0.000\ ;[Red]\(#,##0.000\)"/>
    <numFmt numFmtId="206" formatCode="#,##0.0000\ ;[Red]\(#,##0.0000\)"/>
    <numFmt numFmtId="207" formatCode="#,##0.0\ ;[Red]\(#,##0.0\)"/>
    <numFmt numFmtId="208" formatCode="#,##0.0\ ;\(#,##0.0\)"/>
    <numFmt numFmtId="209" formatCode="0.000000000"/>
    <numFmt numFmtId="210" formatCode="0.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;\(0\)"/>
    <numFmt numFmtId="220" formatCode="#,##0.0;\(#,##0.0\)"/>
    <numFmt numFmtId="221" formatCode="#,##0.00;\(#,##0.00\)"/>
    <numFmt numFmtId="222" formatCode="#,##0.000;\(#,##0.000\)"/>
    <numFmt numFmtId="223" formatCode="#,##0_ ;[Red]\-#,##0\ "/>
    <numFmt numFmtId="224" formatCode="0.0\ 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65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 quotePrefix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 quotePrefix="1">
      <alignment horizont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 wrapText="1"/>
    </xf>
    <xf numFmtId="167" fontId="8" fillId="0" borderId="0" xfId="0" applyNumberFormat="1" applyFont="1" applyAlignment="1">
      <alignment/>
    </xf>
    <xf numFmtId="165" fontId="8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1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104</xdr:row>
      <xdr:rowOff>19050</xdr:rowOff>
    </xdr:from>
    <xdr:to>
      <xdr:col>12</xdr:col>
      <xdr:colOff>333375</xdr:colOff>
      <xdr:row>139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6049625"/>
          <a:ext cx="7620000" cy="571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capps01.salford.gov.uk/WebDB30/docs/FOLDER/SDM/CMS/BCER/My%20Documents\Capital%20Monitoring\Capital%20Report%20Dec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1. Summary Of Programme"/>
      <sheetName val="2. Summary Of Resources"/>
      <sheetName val="Usable Receipts"/>
      <sheetName val="Receipts Schedule"/>
      <sheetName val="Programme"/>
      <sheetName val="Funding"/>
    </sheetNames>
    <sheetDataSet>
      <sheetData sheetId="1">
        <row r="12">
          <cell r="H12">
            <v>11.403</v>
          </cell>
        </row>
        <row r="14">
          <cell r="H14">
            <v>2.884</v>
          </cell>
        </row>
        <row r="16">
          <cell r="H16">
            <v>1.585</v>
          </cell>
        </row>
        <row r="18">
          <cell r="H18">
            <v>0.07</v>
          </cell>
        </row>
        <row r="25">
          <cell r="H25">
            <v>0.843</v>
          </cell>
        </row>
        <row r="27">
          <cell r="H27">
            <v>0.002</v>
          </cell>
        </row>
        <row r="29">
          <cell r="F29">
            <v>0.052</v>
          </cell>
          <cell r="H29">
            <v>6.905</v>
          </cell>
        </row>
        <row r="31">
          <cell r="F31">
            <v>0.75</v>
          </cell>
          <cell r="H31">
            <v>0.128</v>
          </cell>
        </row>
        <row r="33">
          <cell r="H33">
            <v>0</v>
          </cell>
        </row>
        <row r="35">
          <cell r="H35">
            <v>0</v>
          </cell>
        </row>
        <row r="37">
          <cell r="H37">
            <v>0</v>
          </cell>
        </row>
        <row r="39">
          <cell r="H39">
            <v>0</v>
          </cell>
        </row>
        <row r="41">
          <cell r="H41">
            <v>0</v>
          </cell>
        </row>
        <row r="49">
          <cell r="H49">
            <v>0.174</v>
          </cell>
        </row>
        <row r="51">
          <cell r="H51">
            <v>0.06</v>
          </cell>
        </row>
        <row r="53">
          <cell r="F53">
            <v>0.115</v>
          </cell>
          <cell r="H53">
            <v>0.072</v>
          </cell>
        </row>
        <row r="55">
          <cell r="F55">
            <v>0.5</v>
          </cell>
          <cell r="H55">
            <v>0.194</v>
          </cell>
        </row>
        <row r="57">
          <cell r="H57">
            <v>0</v>
          </cell>
        </row>
        <row r="59">
          <cell r="H59">
            <v>0.035</v>
          </cell>
        </row>
      </sheetData>
      <sheetData sheetId="2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-0.199</v>
          </cell>
        </row>
        <row r="39">
          <cell r="F39">
            <v>0.152</v>
          </cell>
        </row>
        <row r="40">
          <cell r="F40">
            <v>0.5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0.214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8">
          <cell r="F58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>
        <row r="13">
          <cell r="C13">
            <v>2013.715</v>
          </cell>
        </row>
        <row r="15">
          <cell r="C15">
            <v>205.56</v>
          </cell>
        </row>
        <row r="17">
          <cell r="C17">
            <v>100.9</v>
          </cell>
        </row>
        <row r="20">
          <cell r="C20">
            <v>18</v>
          </cell>
        </row>
        <row r="21">
          <cell r="C21">
            <v>72</v>
          </cell>
        </row>
        <row r="22">
          <cell r="C22">
            <v>190</v>
          </cell>
        </row>
        <row r="23">
          <cell r="C23">
            <v>88</v>
          </cell>
        </row>
        <row r="24">
          <cell r="C24">
            <v>130</v>
          </cell>
        </row>
        <row r="31">
          <cell r="C31">
            <v>486.2850000000001</v>
          </cell>
        </row>
        <row r="33">
          <cell r="C33">
            <v>0</v>
          </cell>
        </row>
        <row r="35">
          <cell r="C35">
            <v>20.099999999999994</v>
          </cell>
        </row>
        <row r="37">
          <cell r="C37">
            <v>27431</v>
          </cell>
        </row>
        <row r="46">
          <cell r="E46">
            <v>300</v>
          </cell>
        </row>
        <row r="47">
          <cell r="E47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9" sqref="H59"/>
    </sheetView>
  </sheetViews>
  <sheetFormatPr defaultColWidth="9.140625" defaultRowHeight="12.75"/>
  <cols>
    <col min="1" max="1" width="10.28125" style="2" customWidth="1"/>
    <col min="2" max="2" width="37.421875" style="2" customWidth="1"/>
    <col min="3" max="3" width="10.140625" style="11" customWidth="1"/>
    <col min="4" max="5" width="13.28125" style="11" hidden="1" customWidth="1"/>
    <col min="6" max="7" width="11.421875" style="11" customWidth="1"/>
    <col min="8" max="8" width="11.140625" style="11" customWidth="1"/>
    <col min="9" max="9" width="9.57421875" style="2" customWidth="1"/>
    <col min="10" max="10" width="3.7109375" style="2" hidden="1" customWidth="1"/>
    <col min="11" max="11" width="10.57421875" style="15" hidden="1" customWidth="1"/>
    <col min="12" max="16384" width="9.140625" style="2" customWidth="1"/>
  </cols>
  <sheetData>
    <row r="1" ht="15.75">
      <c r="A1" s="35"/>
    </row>
    <row r="3" spans="2:51" ht="12.75">
      <c r="B3" s="1" t="s">
        <v>106</v>
      </c>
      <c r="C3" s="6"/>
      <c r="D3" s="6"/>
      <c r="E3" s="6"/>
      <c r="F3" s="6"/>
      <c r="G3" s="6"/>
      <c r="H3" s="6"/>
      <c r="I3" s="21"/>
      <c r="J3" s="4"/>
      <c r="K3" s="3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2:7" ht="12.75">
      <c r="B4" s="1"/>
      <c r="C4" s="6"/>
      <c r="D4" s="6"/>
      <c r="E4" s="6"/>
      <c r="F4" s="6"/>
      <c r="G4" s="6"/>
    </row>
    <row r="6" spans="2:11" ht="38.25">
      <c r="B6" s="15" t="s">
        <v>145</v>
      </c>
      <c r="C6" s="29" t="s">
        <v>154</v>
      </c>
      <c r="D6" s="29" t="s">
        <v>109</v>
      </c>
      <c r="E6" s="29" t="s">
        <v>107</v>
      </c>
      <c r="F6" s="29" t="s">
        <v>101</v>
      </c>
      <c r="G6" s="29" t="s">
        <v>155</v>
      </c>
      <c r="H6" s="29" t="s">
        <v>156</v>
      </c>
      <c r="I6" s="29" t="s">
        <v>110</v>
      </c>
      <c r="K6" s="31" t="s">
        <v>126</v>
      </c>
    </row>
    <row r="7" spans="3:9" ht="12.75">
      <c r="C7" s="7"/>
      <c r="D7" s="7"/>
      <c r="E7" s="7"/>
      <c r="F7" s="7"/>
      <c r="G7" s="7"/>
      <c r="H7" s="8"/>
      <c r="I7" s="22"/>
    </row>
    <row r="8" spans="3:9" ht="12.75">
      <c r="C8" s="23"/>
      <c r="I8" s="22"/>
    </row>
    <row r="9" ht="12.75">
      <c r="I9" s="22"/>
    </row>
    <row r="10" spans="3:10" ht="12.75">
      <c r="C10" s="7" t="s">
        <v>147</v>
      </c>
      <c r="D10" s="7" t="s">
        <v>147</v>
      </c>
      <c r="E10" s="7" t="s">
        <v>147</v>
      </c>
      <c r="F10" s="7" t="s">
        <v>147</v>
      </c>
      <c r="G10" s="7" t="s">
        <v>147</v>
      </c>
      <c r="H10" s="7" t="s">
        <v>147</v>
      </c>
      <c r="I10" s="7" t="s">
        <v>148</v>
      </c>
      <c r="J10" s="7"/>
    </row>
    <row r="11" ht="12.75">
      <c r="I11" s="24"/>
    </row>
    <row r="12" spans="2:11" ht="12.75">
      <c r="B12" s="2" t="s">
        <v>62</v>
      </c>
      <c r="C12" s="11">
        <v>22.564</v>
      </c>
      <c r="D12" s="11" t="e">
        <f>#REF!/1000</f>
        <v>#REF!</v>
      </c>
      <c r="E12" s="11" t="e">
        <f>#REF!/1000</f>
        <v>#REF!</v>
      </c>
      <c r="F12" s="11">
        <f>'[1]1. Summary Of Programme'!$F$12</f>
        <v>0</v>
      </c>
      <c r="G12" s="11">
        <f>C12+F12</f>
        <v>22.564</v>
      </c>
      <c r="H12" s="11">
        <f>'[1]1. Summary Of Programme'!H12</f>
        <v>11.403</v>
      </c>
      <c r="I12" s="24">
        <f>+H12/G12*100</f>
        <v>50.53625243751109</v>
      </c>
      <c r="K12" s="18">
        <f>SUM(C12:C12)-G12</f>
        <v>0</v>
      </c>
    </row>
    <row r="13" ht="12.75">
      <c r="I13" s="24"/>
    </row>
    <row r="14" spans="2:11" ht="12.75">
      <c r="B14" s="2" t="s">
        <v>63</v>
      </c>
      <c r="C14" s="11">
        <v>8.233</v>
      </c>
      <c r="D14" s="11" t="e">
        <f>#REF!/1000</f>
        <v>#REF!</v>
      </c>
      <c r="E14" s="11" t="e">
        <f>#REF!/1000</f>
        <v>#REF!</v>
      </c>
      <c r="F14" s="11">
        <f>'[1]1. Summary Of Programme'!$F$14</f>
        <v>0</v>
      </c>
      <c r="G14" s="11">
        <f>C14+F14</f>
        <v>8.233</v>
      </c>
      <c r="H14" s="11">
        <f>'[1]1. Summary Of Programme'!H14</f>
        <v>2.884</v>
      </c>
      <c r="I14" s="24">
        <f>+H14/G14*100</f>
        <v>35.0297582898093</v>
      </c>
      <c r="J14" s="11"/>
      <c r="K14" s="18">
        <f>SUM(C14:C14)-G14</f>
        <v>0</v>
      </c>
    </row>
    <row r="15" ht="12.75">
      <c r="I15" s="24"/>
    </row>
    <row r="16" spans="2:11" ht="12.75">
      <c r="B16" s="2" t="s">
        <v>64</v>
      </c>
      <c r="C16" s="11">
        <v>6.912</v>
      </c>
      <c r="D16" s="11" t="e">
        <f>#REF!/1000</f>
        <v>#REF!</v>
      </c>
      <c r="E16" s="11" t="e">
        <f>#REF!/1000</f>
        <v>#REF!</v>
      </c>
      <c r="F16" s="11">
        <f>'[1]1. Summary Of Programme'!$F$16</f>
        <v>0</v>
      </c>
      <c r="G16" s="11">
        <f>C16+F16</f>
        <v>6.912</v>
      </c>
      <c r="H16" s="11">
        <f>'[1]1. Summary Of Programme'!H16</f>
        <v>1.585</v>
      </c>
      <c r="I16" s="24">
        <f>+H16/G16*100</f>
        <v>22.93113425925926</v>
      </c>
      <c r="K16" s="18">
        <f>SUM(C16:C16)-G16</f>
        <v>0</v>
      </c>
    </row>
    <row r="17" ht="12.75">
      <c r="I17" s="24"/>
    </row>
    <row r="18" spans="2:11" ht="12.75">
      <c r="B18" s="2" t="s">
        <v>65</v>
      </c>
      <c r="C18" s="11">
        <v>0.357</v>
      </c>
      <c r="D18" s="11" t="e">
        <f>#REF!/1000</f>
        <v>#REF!</v>
      </c>
      <c r="E18" s="11" t="e">
        <f>#REF!/1000</f>
        <v>#REF!</v>
      </c>
      <c r="F18" s="11">
        <f>'[1]1. Summary Of Programme'!$F$18</f>
        <v>0</v>
      </c>
      <c r="G18" s="11">
        <f>C18+F18</f>
        <v>0.357</v>
      </c>
      <c r="H18" s="11">
        <f>'[1]1. Summary Of Programme'!H18</f>
        <v>0.07</v>
      </c>
      <c r="I18" s="24">
        <f>+H18/G18*100</f>
        <v>19.607843137254903</v>
      </c>
      <c r="K18" s="18">
        <f>SUM(C18:C18)-G18</f>
        <v>0</v>
      </c>
    </row>
    <row r="19" ht="12.75">
      <c r="I19" s="24"/>
    </row>
    <row r="20" spans="3:9" ht="12.75">
      <c r="C20" s="17"/>
      <c r="D20" s="17"/>
      <c r="E20" s="17"/>
      <c r="F20" s="17"/>
      <c r="G20" s="17"/>
      <c r="H20" s="17"/>
      <c r="I20" s="24"/>
    </row>
    <row r="21" spans="2:11" ht="12.75">
      <c r="B21" s="15" t="s">
        <v>66</v>
      </c>
      <c r="C21" s="11">
        <f>SUM(C12:C18)</f>
        <v>38.066</v>
      </c>
      <c r="D21" s="11" t="e">
        <f>SUM(D12:D18)</f>
        <v>#REF!</v>
      </c>
      <c r="E21" s="11" t="e">
        <f>SUM(E12:E18)</f>
        <v>#REF!</v>
      </c>
      <c r="F21" s="11">
        <f>SUM(F12:F18)</f>
        <v>0</v>
      </c>
      <c r="G21" s="11">
        <f>SUM(G12:G18)</f>
        <v>38.066</v>
      </c>
      <c r="H21" s="11">
        <f>SUM(H12:H19)</f>
        <v>15.942</v>
      </c>
      <c r="I21" s="24">
        <f>+H21/G21*100</f>
        <v>41.87989281773761</v>
      </c>
      <c r="K21" s="11">
        <f>SUM(K12:K18)</f>
        <v>0</v>
      </c>
    </row>
    <row r="22" ht="12.75">
      <c r="I22" s="24"/>
    </row>
    <row r="23" spans="2:9" ht="12.75">
      <c r="B23" s="25" t="s">
        <v>67</v>
      </c>
      <c r="I23" s="24"/>
    </row>
    <row r="24" ht="12.75">
      <c r="I24" s="24"/>
    </row>
    <row r="25" spans="2:11" ht="12.75">
      <c r="B25" s="2" t="s">
        <v>68</v>
      </c>
      <c r="C25" s="11">
        <v>2.4810000000000003</v>
      </c>
      <c r="D25" s="11" t="e">
        <f>#REF!/1000</f>
        <v>#REF!</v>
      </c>
      <c r="E25" s="11" t="e">
        <f>#REF!/1000</f>
        <v>#REF!</v>
      </c>
      <c r="F25" s="11">
        <f>'[1]1. Summary Of Programme'!$F$25</f>
        <v>0</v>
      </c>
      <c r="G25" s="11">
        <f>C25+F25</f>
        <v>2.4810000000000003</v>
      </c>
      <c r="H25" s="11">
        <f>'[1]1. Summary Of Programme'!H25</f>
        <v>0.843</v>
      </c>
      <c r="I25" s="24">
        <f>+H25/G25*100</f>
        <v>33.9782345828295</v>
      </c>
      <c r="K25" s="18">
        <f>SUM(C25:C25)-G25</f>
        <v>0</v>
      </c>
    </row>
    <row r="26" ht="12.75">
      <c r="I26" s="24"/>
    </row>
    <row r="27" spans="2:11" ht="12.75">
      <c r="B27" s="2" t="s">
        <v>100</v>
      </c>
      <c r="C27" s="11">
        <v>0.02</v>
      </c>
      <c r="D27" s="11" t="e">
        <f>#REF!/1000</f>
        <v>#REF!</v>
      </c>
      <c r="E27" s="11" t="e">
        <f>#REF!/1000</f>
        <v>#REF!</v>
      </c>
      <c r="F27" s="11">
        <f>'[1]1. Summary Of Programme'!$F$27</f>
        <v>0</v>
      </c>
      <c r="G27" s="11">
        <f>C27+F27</f>
        <v>0.02</v>
      </c>
      <c r="H27" s="11">
        <f>'[1]1. Summary Of Programme'!H27</f>
        <v>0.002</v>
      </c>
      <c r="I27" s="24">
        <v>0</v>
      </c>
      <c r="K27" s="18">
        <f>SUM(C27:C27)-G27</f>
        <v>0</v>
      </c>
    </row>
    <row r="28" spans="3:11" ht="12.75">
      <c r="C28" s="11"/>
      <c r="G28" s="11"/>
      <c r="K28" s="15"/>
    </row>
    <row r="29" spans="2:11" ht="12.75">
      <c r="B29" s="2" t="s">
        <v>142</v>
      </c>
      <c r="C29" s="11">
        <v>12.774000000000001</v>
      </c>
      <c r="D29" s="11" t="e">
        <f>#REF!/1000</f>
        <v>#REF!</v>
      </c>
      <c r="E29" s="11" t="e">
        <f>#REF!/1000</f>
        <v>#REF!</v>
      </c>
      <c r="F29" s="11">
        <f>'[1]1. Summary Of Programme'!$F$29</f>
        <v>0.052</v>
      </c>
      <c r="G29" s="11">
        <f>C29+F29</f>
        <v>12.826</v>
      </c>
      <c r="H29" s="11">
        <f>'[1]1. Summary Of Programme'!H29</f>
        <v>6.905</v>
      </c>
      <c r="I29" s="24">
        <f>+H29/G29*100</f>
        <v>53.83595820988617</v>
      </c>
      <c r="K29" s="18">
        <f>SUM(C29:C29)-G29</f>
        <v>-0.0519999999999996</v>
      </c>
    </row>
    <row r="30" ht="12.75">
      <c r="I30" s="24"/>
    </row>
    <row r="31" spans="2:11" ht="12.75">
      <c r="B31" s="2" t="s">
        <v>143</v>
      </c>
      <c r="C31" s="11">
        <v>10.043</v>
      </c>
      <c r="D31" s="11" t="e">
        <f>#REF!/1000</f>
        <v>#REF!</v>
      </c>
      <c r="E31" s="11" t="e">
        <f>#REF!/1000</f>
        <v>#REF!</v>
      </c>
      <c r="F31" s="11">
        <f>'[1]1. Summary Of Programme'!$F$31</f>
        <v>0.75</v>
      </c>
      <c r="G31" s="11">
        <f>C31+F31</f>
        <v>10.793</v>
      </c>
      <c r="H31" s="11">
        <f>'[1]1. Summary Of Programme'!H31</f>
        <v>0.128</v>
      </c>
      <c r="I31" s="24">
        <f>+H31/G31*100</f>
        <v>1.1859538589826741</v>
      </c>
      <c r="K31" s="18">
        <f>SUM(C31:C31)-G31</f>
        <v>-0.75</v>
      </c>
    </row>
    <row r="32" spans="9:11" ht="12.75">
      <c r="I32" s="24"/>
      <c r="K32" s="18"/>
    </row>
    <row r="33" spans="2:11" ht="12.75">
      <c r="B33" s="2" t="s">
        <v>103</v>
      </c>
      <c r="C33" s="11">
        <v>0.003</v>
      </c>
      <c r="F33" s="11">
        <f>'[1]1. Summary Of Programme'!$F$33</f>
        <v>0</v>
      </c>
      <c r="G33" s="11">
        <f>C33+F33</f>
        <v>0.003</v>
      </c>
      <c r="H33" s="11">
        <f>'[1]1. Summary Of Programme'!H33</f>
        <v>0</v>
      </c>
      <c r="I33" s="24">
        <f>+H33/G33*100</f>
        <v>0</v>
      </c>
      <c r="K33" s="18"/>
    </row>
    <row r="34" spans="9:11" ht="12.75">
      <c r="I34" s="24"/>
      <c r="K34" s="18"/>
    </row>
    <row r="35" spans="2:11" ht="12.75">
      <c r="B35" s="2" t="s">
        <v>69</v>
      </c>
      <c r="C35" s="11">
        <v>0.005</v>
      </c>
      <c r="F35" s="11">
        <f>'[1]1. Summary Of Programme'!$F$35</f>
        <v>0</v>
      </c>
      <c r="G35" s="11">
        <f>C35+F35</f>
        <v>0.005</v>
      </c>
      <c r="H35" s="11">
        <f>'[1]1. Summary Of Programme'!H35</f>
        <v>0</v>
      </c>
      <c r="I35" s="24">
        <f>+H35/G35*100</f>
        <v>0</v>
      </c>
      <c r="K35" s="18"/>
    </row>
    <row r="36" spans="9:11" ht="12.75">
      <c r="I36" s="24"/>
      <c r="K36" s="18"/>
    </row>
    <row r="37" spans="2:11" ht="12.75">
      <c r="B37" s="2" t="s">
        <v>105</v>
      </c>
      <c r="C37" s="11">
        <v>0.092</v>
      </c>
      <c r="F37" s="11">
        <f>'[1]1. Summary Of Programme'!$F$37</f>
        <v>0</v>
      </c>
      <c r="G37" s="11">
        <f>C37+F37</f>
        <v>0.092</v>
      </c>
      <c r="H37" s="11">
        <f>'[1]1. Summary Of Programme'!H37</f>
        <v>0</v>
      </c>
      <c r="I37" s="24">
        <f>+H37/G37*100</f>
        <v>0</v>
      </c>
      <c r="K37" s="18"/>
    </row>
    <row r="38" spans="9:11" ht="12.75">
      <c r="I38" s="24"/>
      <c r="K38" s="18"/>
    </row>
    <row r="39" spans="2:11" ht="12.75">
      <c r="B39" s="2" t="s">
        <v>123</v>
      </c>
      <c r="C39" s="11">
        <v>0.163</v>
      </c>
      <c r="F39" s="11">
        <f>'[1]1. Summary Of Programme'!$F$39</f>
        <v>0</v>
      </c>
      <c r="G39" s="11">
        <f>C39+F39</f>
        <v>0.163</v>
      </c>
      <c r="H39" s="11">
        <f>'[1]1. Summary Of Programme'!H39</f>
        <v>0</v>
      </c>
      <c r="I39" s="24">
        <f>+H39/G39*100</f>
        <v>0</v>
      </c>
      <c r="K39" s="18"/>
    </row>
    <row r="40" spans="9:11" ht="12.75">
      <c r="I40" s="24"/>
      <c r="K40" s="18"/>
    </row>
    <row r="41" spans="2:11" ht="12.75">
      <c r="B41" s="2" t="s">
        <v>112</v>
      </c>
      <c r="C41" s="11">
        <v>0.005</v>
      </c>
      <c r="F41" s="11">
        <f>'[1]1. Summary Of Programme'!$F$41</f>
        <v>0</v>
      </c>
      <c r="G41" s="11">
        <f>C41+F41</f>
        <v>0.005</v>
      </c>
      <c r="H41" s="11">
        <f>'[1]1. Summary Of Programme'!H41</f>
        <v>0</v>
      </c>
      <c r="I41" s="24">
        <f>+H41/G41*100</f>
        <v>0</v>
      </c>
      <c r="K41" s="18"/>
    </row>
    <row r="42" spans="9:11" ht="12.75">
      <c r="I42" s="24"/>
      <c r="K42" s="18"/>
    </row>
    <row r="43" spans="3:9" ht="12.75">
      <c r="C43" s="17"/>
      <c r="D43" s="17"/>
      <c r="E43" s="17"/>
      <c r="F43" s="17"/>
      <c r="G43" s="17"/>
      <c r="H43" s="17"/>
      <c r="I43" s="24"/>
    </row>
    <row r="44" spans="2:11" ht="12.75">
      <c r="B44" s="15" t="s">
        <v>70</v>
      </c>
      <c r="C44" s="11">
        <f>SUM(C25:C41)</f>
        <v>25.586</v>
      </c>
      <c r="D44" s="11" t="e">
        <f>SUM(D25:D32)</f>
        <v>#REF!</v>
      </c>
      <c r="E44" s="11" t="e">
        <f>SUM(E25:E32)</f>
        <v>#REF!</v>
      </c>
      <c r="F44" s="11">
        <f>SUM(F25:F41)</f>
        <v>0.802</v>
      </c>
      <c r="G44" s="11">
        <f>SUM(G25:G41)</f>
        <v>26.387999999999998</v>
      </c>
      <c r="H44" s="11">
        <f>SUM(H25:H41)</f>
        <v>7.878</v>
      </c>
      <c r="I44" s="24">
        <f>+H44/G44*100</f>
        <v>29.85447930877672</v>
      </c>
      <c r="K44" s="18">
        <f>SUM(C44:C44)-G44</f>
        <v>-0.8019999999999996</v>
      </c>
    </row>
    <row r="45" spans="2:11" ht="12.75">
      <c r="B45" s="15"/>
      <c r="I45" s="24"/>
      <c r="K45" s="18"/>
    </row>
    <row r="46" ht="12.75">
      <c r="I46" s="24"/>
    </row>
    <row r="47" spans="2:11" ht="12.75">
      <c r="B47" s="15" t="s">
        <v>71</v>
      </c>
      <c r="C47" s="18">
        <f aca="true" t="shared" si="0" ref="C47:H47">SUM(C21+C44)</f>
        <v>63.652</v>
      </c>
      <c r="D47" s="18" t="e">
        <f t="shared" si="0"/>
        <v>#REF!</v>
      </c>
      <c r="E47" s="18" t="e">
        <f t="shared" si="0"/>
        <v>#REF!</v>
      </c>
      <c r="F47" s="18">
        <f t="shared" si="0"/>
        <v>0.802</v>
      </c>
      <c r="G47" s="18">
        <f t="shared" si="0"/>
        <v>64.45400000000001</v>
      </c>
      <c r="H47" s="18">
        <f t="shared" si="0"/>
        <v>23.82</v>
      </c>
      <c r="I47" s="24">
        <f>+H47/G47*100</f>
        <v>36.95658919539516</v>
      </c>
      <c r="K47" s="18">
        <f>SUM(C47:C47)-G47</f>
        <v>-0.8020000000000067</v>
      </c>
    </row>
    <row r="48" ht="12.75">
      <c r="I48" s="24"/>
    </row>
    <row r="49" spans="2:9" ht="12.75">
      <c r="B49" s="2" t="s">
        <v>72</v>
      </c>
      <c r="C49" s="11">
        <v>0.387</v>
      </c>
      <c r="F49" s="11">
        <f>'[1]1. Summary Of Programme'!$F$49</f>
        <v>0</v>
      </c>
      <c r="G49" s="11">
        <f>C49+F49</f>
        <v>0.387</v>
      </c>
      <c r="H49" s="11">
        <f>'[1]1. Summary Of Programme'!H49</f>
        <v>0.174</v>
      </c>
      <c r="I49" s="24">
        <f>+H49/G49*100</f>
        <v>44.961240310077514</v>
      </c>
    </row>
    <row r="50" ht="12.75">
      <c r="I50" s="24"/>
    </row>
    <row r="51" spans="2:9" ht="12.75">
      <c r="B51" s="2" t="s">
        <v>73</v>
      </c>
      <c r="C51" s="11">
        <v>0.12</v>
      </c>
      <c r="F51" s="11">
        <f>'[1]1. Summary Of Programme'!$F$51</f>
        <v>0</v>
      </c>
      <c r="G51" s="11">
        <f>C51+F51</f>
        <v>0.12</v>
      </c>
      <c r="H51" s="11">
        <f>'[1]1. Summary Of Programme'!H51</f>
        <v>0.06</v>
      </c>
      <c r="I51" s="24">
        <f>+H51/G51*100</f>
        <v>50</v>
      </c>
    </row>
    <row r="52" ht="12.75">
      <c r="I52" s="24"/>
    </row>
    <row r="53" spans="2:11" ht="12.75">
      <c r="B53" s="2" t="s">
        <v>74</v>
      </c>
      <c r="C53" s="11">
        <v>0.055</v>
      </c>
      <c r="D53" s="11" t="e">
        <f>#REF!/1000</f>
        <v>#REF!</v>
      </c>
      <c r="E53" s="11" t="e">
        <f>#REF!/1000</f>
        <v>#REF!</v>
      </c>
      <c r="F53" s="11">
        <f>'[1]1. Summary Of Programme'!$F$53</f>
        <v>0.115</v>
      </c>
      <c r="G53" s="11">
        <f>C53+F53</f>
        <v>0.17</v>
      </c>
      <c r="H53" s="11">
        <f>'[1]1. Summary Of Programme'!H53</f>
        <v>0.072</v>
      </c>
      <c r="I53" s="24">
        <f>+H53/G53*100</f>
        <v>42.35294117647058</v>
      </c>
      <c r="K53" s="18">
        <f>SUM(C53:C53)-G53</f>
        <v>-0.11500000000000002</v>
      </c>
    </row>
    <row r="54" ht="12.75">
      <c r="I54" s="24"/>
    </row>
    <row r="55" spans="2:9" ht="12.75">
      <c r="B55" s="2" t="s">
        <v>157</v>
      </c>
      <c r="C55" s="11">
        <v>0</v>
      </c>
      <c r="F55" s="11">
        <f>'[1]1. Summary Of Programme'!$F$55</f>
        <v>0.5</v>
      </c>
      <c r="G55" s="11">
        <f>C55+F55</f>
        <v>0.5</v>
      </c>
      <c r="H55" s="11">
        <f>'[1]1. Summary Of Programme'!H55</f>
        <v>0.194</v>
      </c>
      <c r="I55" s="24"/>
    </row>
    <row r="56" ht="12.75">
      <c r="I56" s="24"/>
    </row>
    <row r="57" spans="2:9" ht="12.75">
      <c r="B57" s="2" t="s">
        <v>75</v>
      </c>
      <c r="C57" s="11">
        <v>0.04899999999999999</v>
      </c>
      <c r="F57" s="11">
        <f>'[1]1. Summary Of Programme'!$F$57</f>
        <v>0</v>
      </c>
      <c r="G57" s="11">
        <f>C57+F57</f>
        <v>0.04899999999999999</v>
      </c>
      <c r="H57" s="11">
        <f>'[1]1. Summary Of Programme'!H57</f>
        <v>0</v>
      </c>
      <c r="I57" s="24">
        <f>+H57/G57*100</f>
        <v>0</v>
      </c>
    </row>
    <row r="58" ht="12.75">
      <c r="I58" s="24"/>
    </row>
    <row r="59" spans="2:9" ht="12.75">
      <c r="B59" s="2" t="s">
        <v>76</v>
      </c>
      <c r="C59" s="11">
        <v>0.32799999999999996</v>
      </c>
      <c r="F59" s="11">
        <f>'[1]1. Summary Of Programme'!$F$59</f>
        <v>0</v>
      </c>
      <c r="G59" s="11">
        <f>C59+F59</f>
        <v>0.32799999999999996</v>
      </c>
      <c r="H59" s="11">
        <f>'[1]1. Summary Of Programme'!H59</f>
        <v>0.035</v>
      </c>
      <c r="I59" s="24">
        <f>+H59/G59*100</f>
        <v>10.670731707317076</v>
      </c>
    </row>
    <row r="60" ht="12.75">
      <c r="I60" s="24"/>
    </row>
    <row r="61" spans="3:9" ht="12.75">
      <c r="C61" s="17"/>
      <c r="D61" s="17"/>
      <c r="E61" s="17"/>
      <c r="F61" s="17"/>
      <c r="G61" s="17"/>
      <c r="H61" s="17"/>
      <c r="I61" s="24"/>
    </row>
    <row r="62" spans="2:11" ht="12.75">
      <c r="B62" s="15" t="s">
        <v>77</v>
      </c>
      <c r="C62" s="18">
        <f aca="true" t="shared" si="1" ref="C62:H62">SUM(C47:C60)</f>
        <v>64.59100000000002</v>
      </c>
      <c r="D62" s="18" t="e">
        <f t="shared" si="1"/>
        <v>#REF!</v>
      </c>
      <c r="E62" s="18" t="e">
        <f t="shared" si="1"/>
        <v>#REF!</v>
      </c>
      <c r="F62" s="18">
        <f t="shared" si="1"/>
        <v>1.417</v>
      </c>
      <c r="G62" s="18">
        <f t="shared" si="1"/>
        <v>66.00800000000002</v>
      </c>
      <c r="H62" s="18">
        <f t="shared" si="1"/>
        <v>24.354999999999997</v>
      </c>
      <c r="I62" s="24">
        <f>+H62/G62*100</f>
        <v>36.89704278269299</v>
      </c>
      <c r="J62" s="11"/>
      <c r="K62" s="18">
        <f>SUM(C62:C62)-G62</f>
        <v>-1.4170000000000016</v>
      </c>
    </row>
    <row r="63" spans="3:9" ht="13.5" thickBot="1">
      <c r="C63" s="20"/>
      <c r="D63" s="20"/>
      <c r="E63" s="20"/>
      <c r="F63" s="20"/>
      <c r="G63" s="20"/>
      <c r="H63" s="20"/>
      <c r="I63" s="26"/>
    </row>
    <row r="64" ht="13.5" thickTop="1">
      <c r="I64" s="24"/>
    </row>
    <row r="66" spans="8:11" ht="12.75">
      <c r="H66" s="24"/>
      <c r="J66" s="15"/>
      <c r="K66" s="2"/>
    </row>
    <row r="67" spans="8:11" ht="12.75">
      <c r="H67" s="24"/>
      <c r="J67" s="15"/>
      <c r="K67" s="2"/>
    </row>
    <row r="68" spans="8:11" ht="12.75">
      <c r="H68" s="24"/>
      <c r="J68" s="15"/>
      <c r="K68" s="2"/>
    </row>
    <row r="69" spans="8:11" ht="12.75">
      <c r="H69" s="27"/>
      <c r="J69" s="15"/>
      <c r="K69" s="2"/>
    </row>
    <row r="70" spans="8:11" ht="12.75">
      <c r="H70" s="27"/>
      <c r="J70" s="15"/>
      <c r="K70" s="2"/>
    </row>
    <row r="71" spans="8:11" ht="12.75">
      <c r="H71" s="27"/>
      <c r="J71" s="15"/>
      <c r="K71" s="2"/>
    </row>
    <row r="72" spans="8:11" ht="12.75">
      <c r="H72" s="27"/>
      <c r="J72" s="15"/>
      <c r="K72" s="2"/>
    </row>
    <row r="73" spans="8:11" ht="12.75">
      <c r="H73" s="27"/>
      <c r="J73" s="15"/>
      <c r="K73" s="2"/>
    </row>
    <row r="74" spans="8:11" ht="12.75">
      <c r="H74" s="27"/>
      <c r="J74" s="15"/>
      <c r="K74" s="2"/>
    </row>
    <row r="75" spans="8:11" ht="12.75">
      <c r="H75" s="27"/>
      <c r="J75" s="15"/>
      <c r="K75" s="2"/>
    </row>
    <row r="76" spans="8:11" ht="12.75">
      <c r="H76" s="27"/>
      <c r="J76" s="15"/>
      <c r="K76" s="2"/>
    </row>
    <row r="77" ht="12.75">
      <c r="I77" s="27"/>
    </row>
    <row r="78" ht="12.75">
      <c r="I78" s="27"/>
    </row>
    <row r="79" ht="12.75">
      <c r="I79" s="27"/>
    </row>
  </sheetData>
  <printOptions horizontalCentered="1"/>
  <pageMargins left="0.03937007874015748" right="0.35433070866141736" top="0.3937007874015748" bottom="0.4724409448818898" header="0" footer="0.5118110236220472"/>
  <pageSetup horizontalDpi="300" verticalDpi="300" orientation="portrait" paperSize="9" scale="83" r:id="rId1"/>
  <headerFooter alignWithMargins="0">
    <oddHeader>&amp;RAPPENDIX 1
</oddHeader>
    <oddFooter>&amp;L&amp;"Times New Roman,Regular"&amp;8&amp;F,&amp;R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xSplit="3" ySplit="8" topLeftCell="D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5" sqref="C75"/>
    </sheetView>
  </sheetViews>
  <sheetFormatPr defaultColWidth="9.140625" defaultRowHeight="12.75" outlineLevelRow="1"/>
  <cols>
    <col min="1" max="1" width="9.140625" style="2" customWidth="1"/>
    <col min="2" max="2" width="8.28125" style="2" customWidth="1"/>
    <col min="3" max="3" width="35.28125" style="2" customWidth="1"/>
    <col min="4" max="4" width="9.8515625" style="11" customWidth="1"/>
    <col min="5" max="5" width="2.140625" style="11" customWidth="1"/>
    <col min="6" max="6" width="10.57421875" style="11" customWidth="1"/>
    <col min="7" max="7" width="2.28125" style="11" customWidth="1"/>
    <col min="8" max="8" width="9.8515625" style="11" customWidth="1"/>
    <col min="9" max="9" width="9.140625" style="15" hidden="1" customWidth="1"/>
    <col min="10" max="10" width="18.00390625" style="12" customWidth="1"/>
    <col min="11" max="16384" width="9.140625" style="2" customWidth="1"/>
  </cols>
  <sheetData>
    <row r="1" ht="15.75">
      <c r="A1" s="35"/>
    </row>
    <row r="3" spans="3:10" ht="15.75" customHeight="1">
      <c r="C3" s="34" t="s">
        <v>122</v>
      </c>
      <c r="D3" s="5"/>
      <c r="E3" s="5"/>
      <c r="F3" s="5"/>
      <c r="G3" s="5"/>
      <c r="H3" s="6"/>
      <c r="J3" s="3"/>
    </row>
    <row r="4" spans="3:10" ht="9" customHeight="1">
      <c r="C4" s="34"/>
      <c r="D4" s="5"/>
      <c r="E4" s="5"/>
      <c r="F4" s="5"/>
      <c r="G4" s="5"/>
      <c r="H4" s="6"/>
      <c r="J4" s="3"/>
    </row>
    <row r="5" spans="3:10" ht="12.75">
      <c r="C5" s="34"/>
      <c r="D5" s="7" t="s">
        <v>78</v>
      </c>
      <c r="E5" s="7"/>
      <c r="F5" s="36" t="s">
        <v>96</v>
      </c>
      <c r="G5" s="36"/>
      <c r="H5" s="8" t="s">
        <v>146</v>
      </c>
      <c r="J5" s="2" t="s">
        <v>144</v>
      </c>
    </row>
    <row r="6" spans="4:10" ht="12.75">
      <c r="D6" s="7" t="s">
        <v>163</v>
      </c>
      <c r="E6" s="7"/>
      <c r="F6" s="7" t="s">
        <v>141</v>
      </c>
      <c r="G6" s="7"/>
      <c r="H6" s="7" t="s">
        <v>78</v>
      </c>
      <c r="I6" s="28" t="s">
        <v>131</v>
      </c>
      <c r="J6" s="10"/>
    </row>
    <row r="7" spans="4:10" ht="12.75">
      <c r="D7" s="2"/>
      <c r="E7" s="2"/>
      <c r="F7" s="7" t="s">
        <v>102</v>
      </c>
      <c r="G7" s="7"/>
      <c r="H7" s="2"/>
      <c r="I7" s="2"/>
      <c r="J7" s="2"/>
    </row>
    <row r="8" spans="4:10" ht="12.75">
      <c r="D8" s="7" t="s">
        <v>147</v>
      </c>
      <c r="E8" s="7"/>
      <c r="F8" s="7" t="s">
        <v>147</v>
      </c>
      <c r="G8" s="7"/>
      <c r="H8" s="7" t="s">
        <v>147</v>
      </c>
      <c r="J8" s="9"/>
    </row>
    <row r="9" spans="2:10" ht="12.75">
      <c r="B9" s="16" t="s">
        <v>79</v>
      </c>
      <c r="D9" s="7"/>
      <c r="E9" s="7"/>
      <c r="F9" s="7"/>
      <c r="G9" s="7"/>
      <c r="H9" s="7"/>
      <c r="J9" s="9"/>
    </row>
    <row r="10" spans="4:10" ht="8.25" customHeight="1">
      <c r="D10" s="7"/>
      <c r="E10" s="7"/>
      <c r="F10" s="7"/>
      <c r="G10" s="7"/>
      <c r="H10" s="7"/>
      <c r="J10" s="9"/>
    </row>
    <row r="11" spans="2:9" ht="12.75" outlineLevel="1">
      <c r="B11" s="2" t="s">
        <v>80</v>
      </c>
      <c r="D11" s="11">
        <v>19.726</v>
      </c>
      <c r="F11" s="11">
        <f>'[1]2. Summary Of Resources'!$F$11</f>
        <v>0</v>
      </c>
      <c r="H11" s="12">
        <f aca="true" t="shared" si="0" ref="H11:H24">SUM(D11:F11)</f>
        <v>19.726</v>
      </c>
      <c r="I11" s="19" t="e">
        <f>#REF!+#REF!</f>
        <v>#REF!</v>
      </c>
    </row>
    <row r="12" spans="2:9" ht="12.75" outlineLevel="1">
      <c r="B12" s="2" t="s">
        <v>81</v>
      </c>
      <c r="D12" s="11">
        <v>-5.735</v>
      </c>
      <c r="F12" s="11">
        <f>'[1]2. Summary Of Resources'!$F$12</f>
        <v>0</v>
      </c>
      <c r="H12" s="12">
        <f t="shared" si="0"/>
        <v>-5.735</v>
      </c>
      <c r="I12" s="19" t="e">
        <f>#REF!+#REF!</f>
        <v>#REF!</v>
      </c>
    </row>
    <row r="13" spans="2:9" ht="12.75" outlineLevel="1">
      <c r="B13" s="2" t="s">
        <v>137</v>
      </c>
      <c r="D13" s="11">
        <v>4.152</v>
      </c>
      <c r="F13" s="11">
        <f>'[1]2. Summary Of Resources'!$F$13</f>
        <v>0</v>
      </c>
      <c r="H13" s="12">
        <f t="shared" si="0"/>
        <v>4.152</v>
      </c>
      <c r="I13" s="19"/>
    </row>
    <row r="14" spans="2:9" ht="12.75" outlineLevel="1">
      <c r="B14" s="2" t="s">
        <v>150</v>
      </c>
      <c r="D14" s="11">
        <v>-0.363</v>
      </c>
      <c r="F14" s="11">
        <f>'[1]2. Summary Of Resources'!$F$14</f>
        <v>0</v>
      </c>
      <c r="H14" s="12">
        <f t="shared" si="0"/>
        <v>-0.363</v>
      </c>
      <c r="I14" s="19"/>
    </row>
    <row r="15" spans="2:9" ht="12.75" outlineLevel="1">
      <c r="B15" s="2" t="s">
        <v>121</v>
      </c>
      <c r="C15" s="2" t="s">
        <v>120</v>
      </c>
      <c r="D15" s="11">
        <v>4.213</v>
      </c>
      <c r="F15" s="11">
        <f>'[1]2. Summary Of Resources'!$F$15</f>
        <v>0</v>
      </c>
      <c r="H15" s="12">
        <f t="shared" si="0"/>
        <v>4.213</v>
      </c>
      <c r="I15" s="19" t="e">
        <f>#REF!+#REF!</f>
        <v>#REF!</v>
      </c>
    </row>
    <row r="16" spans="3:9" ht="12.75" outlineLevel="1">
      <c r="C16" s="2" t="s">
        <v>164</v>
      </c>
      <c r="D16" s="11">
        <v>0.007</v>
      </c>
      <c r="F16" s="11">
        <f>'[1]2. Summary Of Resources'!$F$16</f>
        <v>0</v>
      </c>
      <c r="H16" s="12">
        <f t="shared" si="0"/>
        <v>0.007</v>
      </c>
      <c r="I16" s="19"/>
    </row>
    <row r="17" spans="3:9" ht="12.75" outlineLevel="1">
      <c r="C17" s="2" t="s">
        <v>139</v>
      </c>
      <c r="D17" s="11">
        <v>0.19</v>
      </c>
      <c r="F17" s="11">
        <f>'[1]2. Summary Of Resources'!$F$17</f>
        <v>0</v>
      </c>
      <c r="H17" s="12">
        <f t="shared" si="0"/>
        <v>0.19</v>
      </c>
      <c r="I17" s="19"/>
    </row>
    <row r="18" spans="3:9" ht="12.75" outlineLevel="1">
      <c r="C18" s="2" t="s">
        <v>132</v>
      </c>
      <c r="D18" s="11">
        <v>0.5</v>
      </c>
      <c r="F18" s="11">
        <f>'[1]2. Summary Of Resources'!$F$18</f>
        <v>0</v>
      </c>
      <c r="H18" s="12">
        <f t="shared" si="0"/>
        <v>0.5</v>
      </c>
      <c r="I18" s="19"/>
    </row>
    <row r="19" spans="3:9" ht="12.75" outlineLevel="1">
      <c r="C19" s="2" t="s">
        <v>151</v>
      </c>
      <c r="D19" s="11">
        <v>0.139</v>
      </c>
      <c r="F19" s="11">
        <f>'[1]2. Summary Of Resources'!$F$19</f>
        <v>0</v>
      </c>
      <c r="H19" s="12">
        <f t="shared" si="0"/>
        <v>0.139</v>
      </c>
      <c r="I19" s="19"/>
    </row>
    <row r="20" spans="3:9" ht="12.75" outlineLevel="1">
      <c r="C20" s="2" t="s">
        <v>128</v>
      </c>
      <c r="D20" s="11">
        <v>0.005</v>
      </c>
      <c r="F20" s="11">
        <f>'[1]2. Summary Of Resources'!$F$199</f>
        <v>0</v>
      </c>
      <c r="H20" s="12">
        <f t="shared" si="0"/>
        <v>0.005</v>
      </c>
      <c r="I20" s="19"/>
    </row>
    <row r="21" spans="3:9" ht="12.75" outlineLevel="1">
      <c r="C21" s="2" t="s">
        <v>82</v>
      </c>
      <c r="D21" s="11">
        <v>0.017</v>
      </c>
      <c r="F21" s="11">
        <f>'[1]2. Summary Of Resources'!$F$21</f>
        <v>0</v>
      </c>
      <c r="H21" s="12">
        <f t="shared" si="0"/>
        <v>0.017</v>
      </c>
      <c r="I21" s="19"/>
    </row>
    <row r="22" spans="3:9" ht="12.75" outlineLevel="1">
      <c r="C22" s="2" t="s">
        <v>130</v>
      </c>
      <c r="D22" s="11">
        <v>0.162</v>
      </c>
      <c r="F22" s="11">
        <f>'[1]2. Summary Of Resources'!$F$22</f>
        <v>0</v>
      </c>
      <c r="H22" s="12">
        <f t="shared" si="0"/>
        <v>0.162</v>
      </c>
      <c r="I22" s="19"/>
    </row>
    <row r="23" spans="3:9" ht="12.75" outlineLevel="1">
      <c r="C23" s="2" t="s">
        <v>84</v>
      </c>
      <c r="D23" s="11">
        <v>0.352</v>
      </c>
      <c r="F23" s="11">
        <f>'[1]2. Summary Of Resources'!$F$23</f>
        <v>0</v>
      </c>
      <c r="H23" s="12">
        <f t="shared" si="0"/>
        <v>0.352</v>
      </c>
      <c r="I23" s="19"/>
    </row>
    <row r="24" spans="3:9" ht="12.75" outlineLevel="1">
      <c r="C24" s="2" t="s">
        <v>152</v>
      </c>
      <c r="D24" s="11">
        <v>0.065</v>
      </c>
      <c r="F24" s="11">
        <f>'[1]2. Summary Of Resources'!$F$24</f>
        <v>0</v>
      </c>
      <c r="H24" s="12">
        <f t="shared" si="0"/>
        <v>0.065</v>
      </c>
      <c r="I24" s="19"/>
    </row>
    <row r="25" spans="4:8" ht="6" customHeight="1" outlineLevel="1">
      <c r="D25" s="13"/>
      <c r="E25" s="13"/>
      <c r="F25" s="13"/>
      <c r="G25" s="13"/>
      <c r="H25" s="13"/>
    </row>
    <row r="26" spans="2:9" ht="12.75">
      <c r="B26" s="15" t="s">
        <v>79</v>
      </c>
      <c r="D26" s="11">
        <f>SUM(D11:D24)</f>
        <v>23.430000000000003</v>
      </c>
      <c r="F26" s="11">
        <f>SUM(F11:F24)</f>
        <v>0</v>
      </c>
      <c r="H26" s="11">
        <f>SUM(H11:H24)</f>
        <v>23.430000000000003</v>
      </c>
      <c r="I26" s="18" t="e">
        <f>SUM(I11:I25)</f>
        <v>#REF!</v>
      </c>
    </row>
    <row r="27" ht="6.75" customHeight="1"/>
    <row r="28" ht="12.75" outlineLevel="1">
      <c r="B28" s="16" t="s">
        <v>83</v>
      </c>
    </row>
    <row r="29" ht="8.25" customHeight="1" outlineLevel="1"/>
    <row r="30" spans="2:9" ht="12.75" outlineLevel="1">
      <c r="B30" s="2" t="s">
        <v>111</v>
      </c>
      <c r="D30" s="12">
        <v>0.308</v>
      </c>
      <c r="E30" s="12"/>
      <c r="F30" s="11">
        <f>'[1]2. Summary Of Resources'!F30</f>
        <v>0</v>
      </c>
      <c r="H30" s="12">
        <f>D30+F30</f>
        <v>0.308</v>
      </c>
      <c r="I30" s="19" t="e">
        <f>#REF!+#REF!</f>
        <v>#REF!</v>
      </c>
    </row>
    <row r="31" spans="2:9" ht="12.75" outlineLevel="1">
      <c r="B31" s="2" t="s">
        <v>117</v>
      </c>
      <c r="D31" s="12">
        <v>3.147</v>
      </c>
      <c r="E31" s="12"/>
      <c r="F31" s="11">
        <f>'[1]2. Summary Of Resources'!F31</f>
        <v>0</v>
      </c>
      <c r="H31" s="12">
        <f aca="true" t="shared" si="1" ref="H31:H52">D31+F31</f>
        <v>3.147</v>
      </c>
      <c r="I31" s="19"/>
    </row>
    <row r="32" spans="2:9" ht="12.75" outlineLevel="1">
      <c r="B32" s="2" t="s">
        <v>113</v>
      </c>
      <c r="D32" s="12">
        <v>1.553</v>
      </c>
      <c r="E32" s="12"/>
      <c r="F32" s="11">
        <f>'[1]2. Summary Of Resources'!F32</f>
        <v>0</v>
      </c>
      <c r="H32" s="12">
        <f t="shared" si="1"/>
        <v>1.553</v>
      </c>
      <c r="I32" s="32" t="e">
        <f>#REF!+#REF!</f>
        <v>#REF!</v>
      </c>
    </row>
    <row r="33" spans="2:9" ht="12.75" outlineLevel="1">
      <c r="B33" s="2" t="s">
        <v>85</v>
      </c>
      <c r="D33" s="12">
        <v>0.378</v>
      </c>
      <c r="E33" s="12"/>
      <c r="F33" s="11">
        <f>'[1]2. Summary Of Resources'!F33</f>
        <v>0</v>
      </c>
      <c r="H33" s="12">
        <f t="shared" si="1"/>
        <v>0.378</v>
      </c>
      <c r="I33" s="32" t="e">
        <f>#REF!+#REF!</f>
        <v>#REF!</v>
      </c>
    </row>
    <row r="34" spans="2:9" ht="12.75" outlineLevel="1">
      <c r="B34" s="2" t="s">
        <v>124</v>
      </c>
      <c r="D34" s="12">
        <v>0.089</v>
      </c>
      <c r="E34" s="12"/>
      <c r="F34" s="11">
        <f>'[1]2. Summary Of Resources'!F34</f>
        <v>0</v>
      </c>
      <c r="H34" s="12">
        <f t="shared" si="1"/>
        <v>0.089</v>
      </c>
      <c r="I34" s="32" t="e">
        <f>#REF!+#REF!</f>
        <v>#REF!</v>
      </c>
    </row>
    <row r="35" spans="2:9" ht="12.75" outlineLevel="1">
      <c r="B35" s="2" t="s">
        <v>86</v>
      </c>
      <c r="D35" s="12">
        <v>1.595</v>
      </c>
      <c r="E35" s="12"/>
      <c r="F35" s="11">
        <f>'[1]2. Summary Of Resources'!F35</f>
        <v>0</v>
      </c>
      <c r="H35" s="12">
        <f t="shared" si="1"/>
        <v>1.595</v>
      </c>
      <c r="I35" s="32" t="e">
        <f>#REF!+#REF!</f>
        <v>#REF!</v>
      </c>
    </row>
    <row r="36" spans="2:9" ht="12.75" outlineLevel="1">
      <c r="B36" s="2" t="s">
        <v>104</v>
      </c>
      <c r="D36" s="12">
        <v>2.036</v>
      </c>
      <c r="E36" s="12"/>
      <c r="F36" s="11">
        <f>'[1]2. Summary Of Resources'!F36</f>
        <v>0</v>
      </c>
      <c r="H36" s="12">
        <f t="shared" si="1"/>
        <v>2.036</v>
      </c>
      <c r="I36" s="32" t="e">
        <f>#REF!+#REF!</f>
        <v>#REF!</v>
      </c>
    </row>
    <row r="37" spans="2:9" ht="12.75" outlineLevel="1">
      <c r="B37" s="2" t="s">
        <v>87</v>
      </c>
      <c r="D37" s="12">
        <v>0.12</v>
      </c>
      <c r="E37" s="12"/>
      <c r="F37" s="11">
        <f>'[1]2. Summary Of Resources'!F37</f>
        <v>0</v>
      </c>
      <c r="H37" s="12">
        <f t="shared" si="1"/>
        <v>0.12</v>
      </c>
      <c r="I37" s="32"/>
    </row>
    <row r="38" spans="2:9" ht="12.75" outlineLevel="1">
      <c r="B38" s="2" t="s">
        <v>88</v>
      </c>
      <c r="D38" s="12">
        <v>0.77</v>
      </c>
      <c r="E38" s="12"/>
      <c r="F38" s="11">
        <f>'[1]2. Summary Of Resources'!F38</f>
        <v>-0.199</v>
      </c>
      <c r="H38" s="12">
        <f t="shared" si="1"/>
        <v>0.571</v>
      </c>
      <c r="I38" s="32"/>
    </row>
    <row r="39" spans="2:9" ht="12.75" outlineLevel="1">
      <c r="B39" s="2" t="s">
        <v>89</v>
      </c>
      <c r="D39" s="12">
        <v>0.303</v>
      </c>
      <c r="E39" s="12"/>
      <c r="F39" s="11">
        <f>'[1]2. Summary Of Resources'!F39</f>
        <v>0.152</v>
      </c>
      <c r="H39" s="12">
        <f t="shared" si="1"/>
        <v>0.45499999999999996</v>
      </c>
      <c r="I39" s="32" t="e">
        <f>#REF!+#REF!</f>
        <v>#REF!</v>
      </c>
    </row>
    <row r="40" spans="2:9" ht="12.75" outlineLevel="1">
      <c r="B40" s="2" t="s">
        <v>158</v>
      </c>
      <c r="D40" s="12">
        <v>0</v>
      </c>
      <c r="E40" s="12"/>
      <c r="F40" s="11">
        <f>'[1]2. Summary Of Resources'!F40</f>
        <v>0.5</v>
      </c>
      <c r="H40" s="12">
        <f t="shared" si="1"/>
        <v>0.5</v>
      </c>
      <c r="I40" s="32"/>
    </row>
    <row r="41" spans="2:9" ht="12.75" outlineLevel="1">
      <c r="B41" s="2" t="s">
        <v>90</v>
      </c>
      <c r="D41" s="12">
        <v>0.043</v>
      </c>
      <c r="E41" s="12"/>
      <c r="F41" s="11">
        <f>'[1]2. Summary Of Resources'!F41</f>
        <v>0</v>
      </c>
      <c r="H41" s="12">
        <f t="shared" si="1"/>
        <v>0.043</v>
      </c>
      <c r="I41" s="32" t="e">
        <f>#REF!+#REF!</f>
        <v>#REF!</v>
      </c>
    </row>
    <row r="42" spans="2:9" ht="12.75" outlineLevel="1">
      <c r="B42" s="2" t="s">
        <v>114</v>
      </c>
      <c r="D42" s="12">
        <v>0.424</v>
      </c>
      <c r="E42" s="12"/>
      <c r="F42" s="11">
        <f>'[1]2. Summary Of Resources'!F42</f>
        <v>0</v>
      </c>
      <c r="H42" s="12">
        <f t="shared" si="1"/>
        <v>0.424</v>
      </c>
      <c r="I42" s="32"/>
    </row>
    <row r="43" spans="2:9" ht="12.75" outlineLevel="1">
      <c r="B43" s="2" t="s">
        <v>138</v>
      </c>
      <c r="D43" s="12">
        <v>1.45</v>
      </c>
      <c r="E43" s="12"/>
      <c r="F43" s="11">
        <f>'[1]2. Summary Of Resources'!F43</f>
        <v>0.214</v>
      </c>
      <c r="H43" s="12">
        <f t="shared" si="1"/>
        <v>1.664</v>
      </c>
      <c r="I43" s="32"/>
    </row>
    <row r="44" spans="2:9" ht="12.75" outlineLevel="1">
      <c r="B44" s="2" t="s">
        <v>98</v>
      </c>
      <c r="D44" s="12">
        <v>0.125</v>
      </c>
      <c r="E44" s="12"/>
      <c r="F44" s="11">
        <f>'[1]2. Summary Of Resources'!F44</f>
        <v>0</v>
      </c>
      <c r="H44" s="12">
        <f t="shared" si="1"/>
        <v>0.125</v>
      </c>
      <c r="I44" s="32"/>
    </row>
    <row r="45" spans="2:9" ht="12.75" outlineLevel="1">
      <c r="B45" s="2" t="s">
        <v>115</v>
      </c>
      <c r="D45" s="12">
        <v>0.55</v>
      </c>
      <c r="E45" s="12"/>
      <c r="F45" s="11">
        <f>'[1]2. Summary Of Resources'!F45</f>
        <v>0</v>
      </c>
      <c r="H45" s="12">
        <f t="shared" si="1"/>
        <v>0.55</v>
      </c>
      <c r="I45" s="32"/>
    </row>
    <row r="46" spans="2:8" ht="12.75" outlineLevel="1">
      <c r="B46" s="2" t="s">
        <v>116</v>
      </c>
      <c r="D46" s="12">
        <v>0.088</v>
      </c>
      <c r="E46" s="12"/>
      <c r="F46" s="11">
        <f>'[1]2. Summary Of Resources'!F46</f>
        <v>0</v>
      </c>
      <c r="H46" s="12">
        <f t="shared" si="1"/>
        <v>0.088</v>
      </c>
    </row>
    <row r="47" spans="2:8" ht="12.75" outlineLevel="1">
      <c r="B47" s="2" t="s">
        <v>153</v>
      </c>
      <c r="D47" s="12">
        <v>0.358</v>
      </c>
      <c r="E47" s="12"/>
      <c r="F47" s="11">
        <f>'[1]2. Summary Of Resources'!F47</f>
        <v>0</v>
      </c>
      <c r="H47" s="12">
        <f t="shared" si="1"/>
        <v>0.358</v>
      </c>
    </row>
    <row r="48" spans="2:8" ht="12.75" outlineLevel="1">
      <c r="B48" s="2" t="s">
        <v>135</v>
      </c>
      <c r="D48" s="12">
        <v>0.05</v>
      </c>
      <c r="E48" s="12"/>
      <c r="F48" s="11">
        <f>'[1]2. Summary Of Resources'!F48</f>
        <v>0</v>
      </c>
      <c r="H48" s="12">
        <f t="shared" si="1"/>
        <v>0.05</v>
      </c>
    </row>
    <row r="49" spans="2:8" ht="12.75" outlineLevel="1">
      <c r="B49" s="2" t="s">
        <v>136</v>
      </c>
      <c r="D49" s="12">
        <v>0.02</v>
      </c>
      <c r="E49" s="12"/>
      <c r="F49" s="11">
        <f>'[1]2. Summary Of Resources'!F49</f>
        <v>0</v>
      </c>
      <c r="H49" s="12">
        <f t="shared" si="1"/>
        <v>0.02</v>
      </c>
    </row>
    <row r="50" spans="2:8" ht="12.75" outlineLevel="1">
      <c r="B50" s="2" t="s">
        <v>129</v>
      </c>
      <c r="D50" s="12">
        <v>0.013</v>
      </c>
      <c r="E50" s="12"/>
      <c r="F50" s="11">
        <f>'[1]2. Summary Of Resources'!F50</f>
        <v>0</v>
      </c>
      <c r="H50" s="12">
        <f t="shared" si="1"/>
        <v>0.013</v>
      </c>
    </row>
    <row r="51" spans="2:8" ht="12.75" outlineLevel="1">
      <c r="B51" s="2" t="s">
        <v>108</v>
      </c>
      <c r="D51" s="12">
        <v>0.02</v>
      </c>
      <c r="E51" s="12"/>
      <c r="F51" s="11">
        <f>'[1]2. Summary Of Resources'!F51</f>
        <v>0</v>
      </c>
      <c r="H51" s="12">
        <f t="shared" si="1"/>
        <v>0.02</v>
      </c>
    </row>
    <row r="52" spans="2:8" ht="12.75" outlineLevel="1">
      <c r="B52" s="2" t="s">
        <v>140</v>
      </c>
      <c r="D52" s="12">
        <v>0.015</v>
      </c>
      <c r="E52" s="12"/>
      <c r="F52" s="11">
        <f>'[1]2. Summary Of Resources'!F52</f>
        <v>0</v>
      </c>
      <c r="H52" s="12">
        <f t="shared" si="1"/>
        <v>0.015</v>
      </c>
    </row>
    <row r="53" spans="4:8" ht="12.75" outlineLevel="1">
      <c r="D53" s="12"/>
      <c r="E53" s="12"/>
      <c r="F53" s="12"/>
      <c r="G53" s="12"/>
      <c r="H53" s="12"/>
    </row>
    <row r="54" spans="2:9" ht="12.75">
      <c r="B54" s="15" t="s">
        <v>83</v>
      </c>
      <c r="D54" s="17">
        <f>SUM(D30:D52)</f>
        <v>13.454999999999998</v>
      </c>
      <c r="E54" s="17"/>
      <c r="F54" s="17">
        <f>SUM(F30:F52)</f>
        <v>0.6669999999999999</v>
      </c>
      <c r="G54" s="17"/>
      <c r="H54" s="17">
        <f>SUM(H30:H52)</f>
        <v>14.121999999999998</v>
      </c>
      <c r="I54" s="33" t="e">
        <f>SUM(I30:I46)</f>
        <v>#REF!</v>
      </c>
    </row>
    <row r="55" ht="7.5" customHeight="1"/>
    <row r="56" ht="12.75">
      <c r="B56" s="16" t="s">
        <v>91</v>
      </c>
    </row>
    <row r="57" ht="7.5" customHeight="1"/>
    <row r="58" spans="2:9" ht="12.75" outlineLevel="1">
      <c r="B58" s="2" t="s">
        <v>118</v>
      </c>
      <c r="D58" s="12">
        <v>28.246</v>
      </c>
      <c r="E58" s="12"/>
      <c r="F58" s="11">
        <f>'[1]2. Summary Of Resources'!F58</f>
        <v>0</v>
      </c>
      <c r="H58" s="12">
        <f>SUM(D58:F58)</f>
        <v>28.246</v>
      </c>
      <c r="I58" s="18" t="e">
        <f>#REF!+#REF!</f>
        <v>#REF!</v>
      </c>
    </row>
    <row r="59" spans="4:8" ht="12.75" outlineLevel="1">
      <c r="D59" s="14"/>
      <c r="E59" s="14"/>
      <c r="F59" s="14"/>
      <c r="G59" s="14"/>
      <c r="H59" s="14"/>
    </row>
    <row r="60" spans="2:9" ht="12.75">
      <c r="B60" s="15" t="s">
        <v>91</v>
      </c>
      <c r="D60" s="11">
        <f>SUM(D58:D58)</f>
        <v>28.246</v>
      </c>
      <c r="F60" s="11">
        <f>SUM(F58:F58)</f>
        <v>0</v>
      </c>
      <c r="H60" s="11">
        <f>SUM(H58:H58)</f>
        <v>28.246</v>
      </c>
      <c r="I60" s="18" t="e">
        <f>SUM(I58:I58)</f>
        <v>#REF!</v>
      </c>
    </row>
    <row r="61" ht="9" customHeight="1"/>
    <row r="62" ht="12.75">
      <c r="B62" s="16" t="s">
        <v>92</v>
      </c>
    </row>
    <row r="63" ht="9" customHeight="1"/>
    <row r="64" spans="2:9" ht="12.75" outlineLevel="1">
      <c r="B64" s="2" t="s">
        <v>93</v>
      </c>
      <c r="D64" s="11">
        <v>1.04</v>
      </c>
      <c r="F64" s="11">
        <f>'[1]2. Summary Of Resources'!F64</f>
        <v>0</v>
      </c>
      <c r="H64" s="12">
        <f aca="true" t="shared" si="2" ref="H64:H71">SUM(D64:F64)</f>
        <v>1.04</v>
      </c>
      <c r="I64" s="32" t="e">
        <f>#REF!+#REF!</f>
        <v>#REF!</v>
      </c>
    </row>
    <row r="65" spans="2:9" ht="12.75" outlineLevel="1">
      <c r="B65" s="2" t="s">
        <v>119</v>
      </c>
      <c r="D65" s="11">
        <v>0.36</v>
      </c>
      <c r="F65" s="11">
        <f>'[1]2. Summary Of Resources'!F65</f>
        <v>0</v>
      </c>
      <c r="H65" s="12">
        <f t="shared" si="2"/>
        <v>0.36</v>
      </c>
      <c r="I65" s="32"/>
    </row>
    <row r="66" spans="2:9" ht="12.75" outlineLevel="1">
      <c r="B66" s="2" t="s">
        <v>127</v>
      </c>
      <c r="D66" s="11">
        <v>0.263</v>
      </c>
      <c r="F66" s="11">
        <f>'[1]2. Summary Of Resources'!F66</f>
        <v>0</v>
      </c>
      <c r="H66" s="12">
        <f t="shared" si="2"/>
        <v>0.263</v>
      </c>
      <c r="I66" s="32"/>
    </row>
    <row r="67" spans="2:9" ht="12.75" outlineLevel="1">
      <c r="B67" s="2" t="s">
        <v>134</v>
      </c>
      <c r="D67" s="11">
        <v>0.018</v>
      </c>
      <c r="F67" s="11">
        <f>'[1]2. Summary Of Resources'!F67</f>
        <v>0</v>
      </c>
      <c r="H67" s="12">
        <f t="shared" si="2"/>
        <v>0.018</v>
      </c>
      <c r="I67" s="32"/>
    </row>
    <row r="68" spans="2:9" ht="12.75" outlineLevel="1">
      <c r="B68" s="2" t="s">
        <v>94</v>
      </c>
      <c r="D68" s="11">
        <v>0.446</v>
      </c>
      <c r="F68" s="11">
        <f>'[1]2. Summary Of Resources'!F68</f>
        <v>0</v>
      </c>
      <c r="H68" s="12">
        <f t="shared" si="2"/>
        <v>0.446</v>
      </c>
      <c r="I68" s="32"/>
    </row>
    <row r="69" spans="2:9" ht="12.75" outlineLevel="1">
      <c r="B69" s="2" t="s">
        <v>125</v>
      </c>
      <c r="D69" s="11">
        <v>0.12</v>
      </c>
      <c r="F69" s="11">
        <f>'[1]2. Summary Of Resources'!F69</f>
        <v>0</v>
      </c>
      <c r="H69" s="12">
        <f t="shared" si="2"/>
        <v>0.12</v>
      </c>
      <c r="I69" s="32"/>
    </row>
    <row r="70" spans="2:9" ht="12.75" outlineLevel="1">
      <c r="B70" s="2" t="s">
        <v>133</v>
      </c>
      <c r="D70" s="11">
        <v>0.026</v>
      </c>
      <c r="F70" s="11">
        <f>'[1]2. Summary Of Resources'!F70</f>
        <v>0</v>
      </c>
      <c r="H70" s="12">
        <f t="shared" si="2"/>
        <v>0.026</v>
      </c>
      <c r="I70" s="32"/>
    </row>
    <row r="71" spans="2:9" ht="12.75" outlineLevel="1">
      <c r="B71" s="2" t="s">
        <v>149</v>
      </c>
      <c r="D71" s="11">
        <v>0.14</v>
      </c>
      <c r="F71" s="11">
        <f>'[1]2. Summary Of Resources'!F71</f>
        <v>0</v>
      </c>
      <c r="H71" s="12">
        <f t="shared" si="2"/>
        <v>0.14</v>
      </c>
      <c r="I71" s="32"/>
    </row>
    <row r="72" spans="4:8" ht="7.5" customHeight="1" outlineLevel="1">
      <c r="D72" s="12"/>
      <c r="E72" s="12"/>
      <c r="F72" s="12"/>
      <c r="G72" s="12"/>
      <c r="H72" s="12"/>
    </row>
    <row r="73" spans="2:9" ht="12.75">
      <c r="B73" s="15" t="s">
        <v>92</v>
      </c>
      <c r="D73" s="17">
        <f>SUM(D64:D71)</f>
        <v>2.413</v>
      </c>
      <c r="E73" s="17"/>
      <c r="F73" s="17">
        <f>SUM(F64:F71)</f>
        <v>0</v>
      </c>
      <c r="G73" s="17"/>
      <c r="H73" s="17">
        <f>SUM(H64:H71)</f>
        <v>2.413</v>
      </c>
      <c r="I73" s="33" t="e">
        <f>SUM(I64:I70)</f>
        <v>#REF!</v>
      </c>
    </row>
    <row r="74" spans="2:8" ht="6" customHeight="1">
      <c r="B74" s="15"/>
      <c r="D74" s="12"/>
      <c r="E74" s="12"/>
      <c r="F74" s="12"/>
      <c r="G74" s="12"/>
      <c r="H74" s="12"/>
    </row>
    <row r="75" spans="4:8" ht="6" customHeight="1">
      <c r="D75" s="17"/>
      <c r="E75" s="17"/>
      <c r="F75" s="17"/>
      <c r="G75" s="17"/>
      <c r="H75" s="17"/>
    </row>
    <row r="76" spans="2:10" ht="12.75">
      <c r="B76" s="15" t="s">
        <v>95</v>
      </c>
      <c r="D76" s="18">
        <f>D26+D54+D60+D73</f>
        <v>67.544</v>
      </c>
      <c r="E76" s="18"/>
      <c r="F76" s="18">
        <f>F26+F54+F60+F73</f>
        <v>0.6669999999999999</v>
      </c>
      <c r="G76" s="18"/>
      <c r="H76" s="18">
        <f>H26+H54+H60+H73</f>
        <v>68.211</v>
      </c>
      <c r="I76" s="18" t="e">
        <f>SUM(I26+I54+I60+I73)</f>
        <v>#REF!</v>
      </c>
      <c r="J76" s="18"/>
    </row>
    <row r="77" spans="4:8" ht="4.5" customHeight="1" thickBot="1">
      <c r="D77" s="20"/>
      <c r="E77" s="20"/>
      <c r="F77" s="20"/>
      <c r="G77" s="20"/>
      <c r="H77" s="20"/>
    </row>
    <row r="78" ht="13.5" thickTop="1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printOptions/>
  <pageMargins left="1.1811023622047245" right="0.35433070866141736" top="0" bottom="0" header="0.1968503937007874" footer="0.11811023622047245"/>
  <pageSetup horizontalDpi="300" verticalDpi="300" orientation="portrait" paperSize="9" scale="83" r:id="rId2"/>
  <headerFooter alignWithMargins="0">
    <oddHeader>&amp;RAPPENDIX 2
</oddHeader>
    <oddFooter>&amp;L&amp;"Times New Roman,Regular"&amp;8&amp;F,&amp;R&amp;"Times New Roman,Regular"&amp;8&amp;D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7"/>
  <sheetViews>
    <sheetView workbookViewId="0" topLeftCell="A30">
      <selection activeCell="E26" sqref="E26"/>
    </sheetView>
  </sheetViews>
  <sheetFormatPr defaultColWidth="9.140625" defaultRowHeight="12.75"/>
  <cols>
    <col min="1" max="1" width="9.00390625" style="0" customWidth="1"/>
    <col min="2" max="2" width="37.28125" style="0" customWidth="1"/>
    <col min="3" max="3" width="12.8515625" style="0" customWidth="1"/>
    <col min="4" max="4" width="9.7109375" style="0" customWidth="1"/>
    <col min="5" max="5" width="10.140625" style="0" customWidth="1"/>
    <col min="6" max="6" width="24.57421875" style="0" customWidth="1"/>
    <col min="7" max="7" width="53.421875" style="0" bestFit="1" customWidth="1"/>
  </cols>
  <sheetData>
    <row r="2" spans="2:6" ht="12.75">
      <c r="B2" s="44"/>
      <c r="C2" s="44"/>
      <c r="D2" s="44"/>
      <c r="E2" s="44"/>
      <c r="F2" s="45" t="s">
        <v>22</v>
      </c>
    </row>
    <row r="3" spans="2:6" ht="12.75">
      <c r="B3" s="44"/>
      <c r="C3" s="44"/>
      <c r="D3" s="44"/>
      <c r="E3" s="44"/>
      <c r="F3" s="44"/>
    </row>
    <row r="4" spans="2:6" ht="12.75">
      <c r="B4" s="44"/>
      <c r="C4" s="46" t="s">
        <v>23</v>
      </c>
      <c r="D4" s="44"/>
      <c r="E4" s="44"/>
      <c r="F4" s="44"/>
    </row>
    <row r="5" spans="2:6" ht="12.75">
      <c r="B5" s="44"/>
      <c r="C5" s="46"/>
      <c r="D5" s="44"/>
      <c r="E5" s="44"/>
      <c r="F5" s="44"/>
    </row>
    <row r="6" spans="2:6" ht="12.75">
      <c r="B6" s="44"/>
      <c r="C6" s="44"/>
      <c r="D6" s="44"/>
      <c r="E6" s="44"/>
      <c r="F6" s="44"/>
    </row>
    <row r="7" spans="2:7" ht="12.75">
      <c r="B7" s="47" t="s">
        <v>24</v>
      </c>
      <c r="C7" s="48" t="s">
        <v>25</v>
      </c>
      <c r="D7" s="49"/>
      <c r="E7" s="48" t="s">
        <v>26</v>
      </c>
      <c r="F7" s="50"/>
      <c r="G7" s="48"/>
    </row>
    <row r="8" spans="2:7" ht="12.75">
      <c r="B8" s="51"/>
      <c r="C8" s="48" t="s">
        <v>27</v>
      </c>
      <c r="D8" s="48" t="s">
        <v>28</v>
      </c>
      <c r="E8" s="48" t="s">
        <v>29</v>
      </c>
      <c r="F8" s="51"/>
      <c r="G8" s="51"/>
    </row>
    <row r="9" spans="2:7" ht="12.75">
      <c r="B9" s="51"/>
      <c r="C9" s="48" t="s">
        <v>30</v>
      </c>
      <c r="D9" s="48" t="s">
        <v>31</v>
      </c>
      <c r="E9" s="48" t="s">
        <v>32</v>
      </c>
      <c r="F9" s="51"/>
      <c r="G9" s="51"/>
    </row>
    <row r="10" spans="2:7" ht="12.75">
      <c r="B10" s="51"/>
      <c r="C10" s="51"/>
      <c r="D10" s="51"/>
      <c r="E10" s="51"/>
      <c r="F10" s="51"/>
      <c r="G10" s="51"/>
    </row>
    <row r="11" spans="2:7" ht="12.75">
      <c r="B11" s="52" t="s">
        <v>33</v>
      </c>
      <c r="C11" s="51"/>
      <c r="D11" s="51"/>
      <c r="E11" s="51"/>
      <c r="F11" s="51"/>
      <c r="G11" s="51"/>
    </row>
    <row r="12" spans="2:7" ht="12.75">
      <c r="B12" s="51"/>
      <c r="C12" s="51"/>
      <c r="D12" s="51"/>
      <c r="E12" s="51"/>
      <c r="F12" s="51"/>
      <c r="G12" s="51"/>
    </row>
    <row r="13" spans="2:7" ht="12.75">
      <c r="B13" s="51" t="s">
        <v>34</v>
      </c>
      <c r="C13" s="55">
        <f>'[1]Usable Receipts'!C13</f>
        <v>2013.715</v>
      </c>
      <c r="D13" s="44">
        <v>25</v>
      </c>
      <c r="E13" s="53">
        <f>C13*0.25</f>
        <v>503.42875</v>
      </c>
      <c r="F13" s="51"/>
      <c r="G13" s="51"/>
    </row>
    <row r="14" spans="2:7" ht="12.75">
      <c r="B14" s="51"/>
      <c r="C14" s="51"/>
      <c r="D14" s="51"/>
      <c r="E14" s="51"/>
      <c r="F14" s="51"/>
      <c r="G14" s="51"/>
    </row>
    <row r="15" spans="2:7" ht="12.75">
      <c r="B15" s="51" t="s">
        <v>35</v>
      </c>
      <c r="C15" s="55">
        <f>'[1]Usable Receipts'!C15</f>
        <v>205.56</v>
      </c>
      <c r="D15" s="44">
        <v>25</v>
      </c>
      <c r="E15" s="53">
        <f>C15*0.25</f>
        <v>51.39</v>
      </c>
      <c r="F15" s="51"/>
      <c r="G15" s="51"/>
    </row>
    <row r="16" spans="2:7" ht="12.75">
      <c r="B16" s="39"/>
      <c r="C16" s="51"/>
      <c r="D16" s="44"/>
      <c r="E16" s="51"/>
      <c r="F16" s="51"/>
      <c r="G16" s="51"/>
    </row>
    <row r="17" spans="2:7" ht="12.75">
      <c r="B17" s="54" t="s">
        <v>0</v>
      </c>
      <c r="C17" s="55">
        <f>'[1]Usable Receipts'!$C$17</f>
        <v>100.9</v>
      </c>
      <c r="D17" s="44">
        <v>50</v>
      </c>
      <c r="E17" s="55">
        <f>C17*0.5</f>
        <v>50.45</v>
      </c>
      <c r="F17" s="51"/>
      <c r="G17" s="51"/>
    </row>
    <row r="18" spans="2:7" ht="12.75">
      <c r="B18" s="51"/>
      <c r="C18" s="51"/>
      <c r="D18" s="51"/>
      <c r="E18" s="51"/>
      <c r="F18" s="51"/>
      <c r="G18" s="51"/>
    </row>
    <row r="19" spans="2:7" ht="12.75">
      <c r="B19" s="42" t="s">
        <v>3</v>
      </c>
      <c r="C19" s="51"/>
      <c r="D19" s="51"/>
      <c r="E19" s="51"/>
      <c r="F19" s="51"/>
      <c r="G19" s="51"/>
    </row>
    <row r="20" spans="2:7" ht="12.75">
      <c r="B20" s="41" t="s">
        <v>6</v>
      </c>
      <c r="C20" s="44">
        <f>'[1]Usable Receipts'!C20</f>
        <v>18</v>
      </c>
      <c r="D20" s="44">
        <v>100</v>
      </c>
      <c r="E20" s="44">
        <f>C20</f>
        <v>18</v>
      </c>
      <c r="F20" s="51"/>
      <c r="G20" s="51"/>
    </row>
    <row r="21" spans="2:7" ht="12.75">
      <c r="B21" s="40" t="s">
        <v>4</v>
      </c>
      <c r="C21" s="44">
        <f>'[1]Usable Receipts'!C21</f>
        <v>72</v>
      </c>
      <c r="D21" s="44">
        <v>100</v>
      </c>
      <c r="E21" s="44">
        <f>C21</f>
        <v>72</v>
      </c>
      <c r="F21" s="51"/>
      <c r="G21" s="51"/>
    </row>
    <row r="22" spans="2:7" ht="12.75">
      <c r="B22" s="40" t="s">
        <v>5</v>
      </c>
      <c r="C22" s="44">
        <f>'[1]Usable Receipts'!C22</f>
        <v>190</v>
      </c>
      <c r="D22" s="44">
        <v>100</v>
      </c>
      <c r="E22" s="44">
        <f>C22</f>
        <v>190</v>
      </c>
      <c r="F22" s="51"/>
      <c r="G22" s="51"/>
    </row>
    <row r="23" spans="2:7" ht="12.75">
      <c r="B23" s="40" t="s">
        <v>7</v>
      </c>
      <c r="C23" s="44">
        <f>'[1]Usable Receipts'!C23</f>
        <v>88</v>
      </c>
      <c r="D23" s="44">
        <v>100</v>
      </c>
      <c r="E23" s="44">
        <f>C23</f>
        <v>88</v>
      </c>
      <c r="F23" s="51"/>
      <c r="G23" s="51"/>
    </row>
    <row r="24" spans="2:7" ht="12.75">
      <c r="B24" s="41" t="s">
        <v>16</v>
      </c>
      <c r="C24" s="44">
        <f>'[1]Usable Receipts'!$C$24</f>
        <v>130</v>
      </c>
      <c r="D24" s="44">
        <v>100</v>
      </c>
      <c r="E24" s="44">
        <f>C24</f>
        <v>130</v>
      </c>
      <c r="F24" s="51"/>
      <c r="G24" s="51"/>
    </row>
    <row r="25" spans="2:7" ht="12.75">
      <c r="B25" s="41"/>
      <c r="C25" s="44"/>
      <c r="D25" s="44"/>
      <c r="E25" s="44"/>
      <c r="F25" s="51"/>
      <c r="G25" s="51"/>
    </row>
    <row r="26" spans="2:7" ht="12.75">
      <c r="B26" s="51" t="s">
        <v>36</v>
      </c>
      <c r="C26" s="57">
        <f>SUM(C13:C24)</f>
        <v>2818.175</v>
      </c>
      <c r="D26" s="56"/>
      <c r="E26" s="57">
        <f>SUM(E13:E24)</f>
        <v>1103.2687500000002</v>
      </c>
      <c r="F26" s="51"/>
      <c r="G26" s="51"/>
    </row>
    <row r="27" spans="2:7" ht="12.75">
      <c r="B27" s="51"/>
      <c r="C27" s="51"/>
      <c r="D27" s="51"/>
      <c r="E27" s="51"/>
      <c r="F27" s="51"/>
      <c r="G27" s="51"/>
    </row>
    <row r="28" spans="2:7" ht="12.75">
      <c r="B28" s="51"/>
      <c r="C28" s="51"/>
      <c r="D28" s="51"/>
      <c r="E28" s="51"/>
      <c r="F28" s="51"/>
      <c r="G28" s="51"/>
    </row>
    <row r="29" spans="2:6" ht="12.75">
      <c r="B29" s="52" t="s">
        <v>37</v>
      </c>
      <c r="C29" s="44"/>
      <c r="D29" s="44"/>
      <c r="E29" s="44"/>
      <c r="F29" s="44"/>
    </row>
    <row r="30" spans="2:6" ht="12.75">
      <c r="B30" s="52"/>
      <c r="C30" s="44"/>
      <c r="D30" s="44"/>
      <c r="E30" s="44"/>
      <c r="F30" s="44"/>
    </row>
    <row r="31" spans="2:6" ht="12.75">
      <c r="B31" s="51" t="s">
        <v>34</v>
      </c>
      <c r="C31" s="55">
        <f>'[1]Usable Receipts'!C31</f>
        <v>486.2850000000001</v>
      </c>
      <c r="D31" s="53">
        <v>25</v>
      </c>
      <c r="E31" s="53">
        <f>C31*0.25</f>
        <v>121.57125000000002</v>
      </c>
      <c r="F31" s="44"/>
    </row>
    <row r="32" spans="2:6" ht="12.75">
      <c r="B32" s="44"/>
      <c r="C32" s="53"/>
      <c r="D32" s="53"/>
      <c r="E32" s="53"/>
      <c r="F32" s="44"/>
    </row>
    <row r="33" spans="2:6" ht="12.75">
      <c r="B33" s="51" t="s">
        <v>35</v>
      </c>
      <c r="C33" s="44">
        <f>'[1]Usable Receipts'!C33</f>
        <v>0</v>
      </c>
      <c r="D33" s="53">
        <v>25</v>
      </c>
      <c r="E33" s="53">
        <f>C33*0.25</f>
        <v>0</v>
      </c>
      <c r="F33" s="44"/>
    </row>
    <row r="34" spans="2:6" ht="12.75">
      <c r="B34" s="39"/>
      <c r="C34" s="53"/>
      <c r="D34" s="53"/>
      <c r="E34" s="53"/>
      <c r="F34" s="44"/>
    </row>
    <row r="35" spans="2:6" ht="12.75">
      <c r="B35" s="54" t="s">
        <v>0</v>
      </c>
      <c r="C35" s="55">
        <f>'[1]Usable Receipts'!C35</f>
        <v>20.099999999999994</v>
      </c>
      <c r="D35" s="53">
        <v>50</v>
      </c>
      <c r="E35" s="53">
        <f>C35*0.5</f>
        <v>10.049999999999997</v>
      </c>
      <c r="F35" s="44"/>
    </row>
    <row r="36" spans="2:6" ht="12.75">
      <c r="B36" s="44"/>
      <c r="C36" s="53"/>
      <c r="D36" s="53"/>
      <c r="E36" s="53"/>
      <c r="F36" s="44"/>
    </row>
    <row r="37" spans="2:6" ht="12.75">
      <c r="B37" s="38" t="s">
        <v>3</v>
      </c>
      <c r="C37" s="44">
        <f>'[1]Usable Receipts'!C37</f>
        <v>27431</v>
      </c>
      <c r="D37" s="53">
        <v>100</v>
      </c>
      <c r="E37" s="53">
        <f>C37</f>
        <v>27431</v>
      </c>
      <c r="F37" s="44"/>
    </row>
    <row r="38" spans="2:6" ht="12.75">
      <c r="B38" s="44"/>
      <c r="C38" s="53"/>
      <c r="D38" s="53"/>
      <c r="E38" s="53"/>
      <c r="F38" s="44"/>
    </row>
    <row r="39" spans="2:6" ht="12.75">
      <c r="B39" s="51" t="s">
        <v>38</v>
      </c>
      <c r="C39" s="58">
        <f>SUM(C31:C37)</f>
        <v>27937.385</v>
      </c>
      <c r="D39" s="58"/>
      <c r="E39" s="58">
        <f>SUM(E31:E37)</f>
        <v>27562.62125</v>
      </c>
      <c r="F39" s="44"/>
    </row>
    <row r="40" spans="2:6" ht="12.75">
      <c r="B40" s="44"/>
      <c r="C40" s="59"/>
      <c r="D40" s="59"/>
      <c r="E40" s="59"/>
      <c r="F40" s="44"/>
    </row>
    <row r="41" spans="2:6" ht="13.5" thickBot="1">
      <c r="B41" s="51" t="s">
        <v>39</v>
      </c>
      <c r="C41" s="60">
        <f>C26+C39</f>
        <v>30755.559999999998</v>
      </c>
      <c r="D41" s="60"/>
      <c r="E41" s="60">
        <f>E26+E39</f>
        <v>28665.89</v>
      </c>
      <c r="F41" s="44"/>
    </row>
    <row r="42" spans="2:6" ht="13.5" thickTop="1">
      <c r="B42" s="44"/>
      <c r="C42" s="53"/>
      <c r="D42" s="53"/>
      <c r="E42" s="53"/>
      <c r="F42" s="44"/>
    </row>
    <row r="43" spans="2:5" ht="12.75">
      <c r="B43" s="44"/>
      <c r="C43" s="53"/>
      <c r="D43" s="53"/>
      <c r="E43" s="53"/>
    </row>
    <row r="44" spans="2:5" ht="12.75">
      <c r="B44" s="51" t="s">
        <v>159</v>
      </c>
      <c r="C44" s="53"/>
      <c r="D44" s="53"/>
      <c r="E44" s="53"/>
    </row>
    <row r="45" spans="2:5" ht="12.75">
      <c r="B45" s="44"/>
      <c r="C45" s="53"/>
      <c r="D45" s="53"/>
      <c r="E45" s="53"/>
    </row>
    <row r="46" spans="2:5" ht="12.75">
      <c r="B46" s="44" t="s">
        <v>160</v>
      </c>
      <c r="C46" s="53"/>
      <c r="D46" s="53"/>
      <c r="E46" s="44">
        <f>'[1]Usable Receipts'!E46</f>
        <v>300</v>
      </c>
    </row>
    <row r="47" spans="2:5" ht="12.75">
      <c r="B47" s="44" t="s">
        <v>161</v>
      </c>
      <c r="C47" s="53"/>
      <c r="D47" s="53"/>
      <c r="E47" s="44">
        <f>'[1]Usable Receipts'!E47</f>
        <v>120</v>
      </c>
    </row>
    <row r="48" spans="2:5" ht="12.75">
      <c r="B48" s="44"/>
      <c r="C48" s="53"/>
      <c r="D48" s="53"/>
      <c r="E48" s="53"/>
    </row>
    <row r="49" spans="2:5" ht="13.5" thickBot="1">
      <c r="B49" s="44" t="s">
        <v>162</v>
      </c>
      <c r="C49" s="53"/>
      <c r="D49" s="53"/>
      <c r="E49" s="60">
        <f>E41-E46-E47</f>
        <v>28245.89</v>
      </c>
    </row>
    <row r="50" spans="2:5" ht="13.5" thickTop="1">
      <c r="B50" s="44"/>
      <c r="C50" s="53"/>
      <c r="D50" s="53"/>
      <c r="E50" s="53"/>
    </row>
    <row r="51" spans="2:5" ht="12.75">
      <c r="B51" s="44"/>
      <c r="C51" s="53"/>
      <c r="D51" s="53"/>
      <c r="E51" s="53"/>
    </row>
    <row r="52" spans="2:5" ht="12.75">
      <c r="B52" s="44"/>
      <c r="C52" s="53"/>
      <c r="D52" s="53"/>
      <c r="E52" s="53"/>
    </row>
    <row r="53" spans="2:5" ht="12.75">
      <c r="B53" s="44"/>
      <c r="C53" s="53"/>
      <c r="D53" s="53"/>
      <c r="E53" s="53"/>
    </row>
    <row r="54" spans="2:5" ht="12.75">
      <c r="B54" s="44"/>
      <c r="C54" s="53"/>
      <c r="D54" s="53"/>
      <c r="E54" s="53"/>
    </row>
    <row r="55" spans="2:5" ht="12.75">
      <c r="B55" s="44"/>
      <c r="C55" s="53"/>
      <c r="D55" s="53"/>
      <c r="E55" s="53"/>
    </row>
    <row r="56" spans="2:5" ht="12.75">
      <c r="B56" s="44"/>
      <c r="C56" s="53"/>
      <c r="D56" s="53"/>
      <c r="E56" s="53"/>
    </row>
    <row r="57" spans="2:5" ht="12.75">
      <c r="B57" s="44"/>
      <c r="C57" s="53"/>
      <c r="D57" s="53"/>
      <c r="E57" s="53"/>
    </row>
    <row r="58" spans="2:5" ht="12.75">
      <c r="B58" s="44"/>
      <c r="C58" s="53"/>
      <c r="D58" s="53"/>
      <c r="E58" s="53"/>
    </row>
    <row r="59" spans="2:5" ht="12.75">
      <c r="B59" s="44"/>
      <c r="C59" s="53"/>
      <c r="D59" s="53"/>
      <c r="E59" s="53"/>
    </row>
    <row r="60" spans="2:5" ht="12.75">
      <c r="B60" s="44"/>
      <c r="C60" s="53"/>
      <c r="D60" s="53"/>
      <c r="E60" s="53"/>
    </row>
    <row r="61" spans="2:5" ht="12.75">
      <c r="B61" s="44"/>
      <c r="C61" s="53"/>
      <c r="D61" s="53"/>
      <c r="E61" s="53"/>
    </row>
    <row r="62" spans="2:5" ht="12.75">
      <c r="B62" s="44"/>
      <c r="C62" s="53"/>
      <c r="D62" s="53"/>
      <c r="E62" s="53"/>
    </row>
    <row r="63" spans="2:5" ht="12.75">
      <c r="B63" s="44"/>
      <c r="C63" s="53"/>
      <c r="D63" s="53"/>
      <c r="E63" s="53"/>
    </row>
    <row r="64" spans="2:5" ht="12.75">
      <c r="B64" s="44"/>
      <c r="C64" s="53"/>
      <c r="D64" s="53"/>
      <c r="E64" s="53"/>
    </row>
    <row r="65" spans="2:5" ht="12.75">
      <c r="B65" s="44"/>
      <c r="C65" s="53"/>
      <c r="D65" s="53"/>
      <c r="E65" s="53"/>
    </row>
    <row r="66" spans="2:5" ht="12.75">
      <c r="B66" s="44"/>
      <c r="C66" s="53"/>
      <c r="D66" s="53"/>
      <c r="E66" s="53"/>
    </row>
    <row r="67" spans="2:5" ht="12.75">
      <c r="B67" s="44"/>
      <c r="C67" s="53"/>
      <c r="D67" s="53"/>
      <c r="E67" s="53"/>
    </row>
    <row r="68" spans="2:5" ht="12.75">
      <c r="B68" s="44"/>
      <c r="C68" s="53"/>
      <c r="D68" s="53"/>
      <c r="E68" s="53"/>
    </row>
    <row r="69" spans="2:5" ht="12.75">
      <c r="B69" s="44"/>
      <c r="C69" s="53"/>
      <c r="D69" s="53"/>
      <c r="E69" s="53"/>
    </row>
    <row r="70" spans="2:5" ht="12.75">
      <c r="B70" s="44"/>
      <c r="C70" s="53"/>
      <c r="D70" s="53"/>
      <c r="E70" s="53"/>
    </row>
    <row r="71" spans="2:5" ht="12.75">
      <c r="B71" s="44"/>
      <c r="C71" s="53"/>
      <c r="D71" s="53"/>
      <c r="E71" s="53"/>
    </row>
    <row r="72" spans="2:5" ht="12.75">
      <c r="B72" s="44"/>
      <c r="C72" s="53"/>
      <c r="D72" s="53"/>
      <c r="E72" s="53"/>
    </row>
    <row r="73" spans="2:5" ht="12.75">
      <c r="B73" s="44"/>
      <c r="C73" s="53"/>
      <c r="D73" s="53"/>
      <c r="E73" s="53"/>
    </row>
    <row r="74" spans="2:5" ht="12.75">
      <c r="B74" s="44" t="s">
        <v>40</v>
      </c>
      <c r="C74" s="53">
        <v>18</v>
      </c>
      <c r="D74" s="53">
        <v>100</v>
      </c>
      <c r="E74" s="53">
        <f aca="true" t="shared" si="0" ref="E74:E110">C74</f>
        <v>18</v>
      </c>
    </row>
    <row r="75" spans="2:5" ht="12.75">
      <c r="B75" s="44" t="s">
        <v>41</v>
      </c>
      <c r="C75" s="53">
        <v>35</v>
      </c>
      <c r="D75" s="53">
        <v>100</v>
      </c>
      <c r="E75" s="53">
        <f t="shared" si="0"/>
        <v>35</v>
      </c>
    </row>
    <row r="76" spans="2:6" ht="12.75">
      <c r="B76" s="44" t="s">
        <v>42</v>
      </c>
      <c r="C76" s="53">
        <v>35</v>
      </c>
      <c r="D76" s="53">
        <v>100</v>
      </c>
      <c r="E76" s="53">
        <f t="shared" si="0"/>
        <v>35</v>
      </c>
      <c r="F76" s="61"/>
    </row>
    <row r="77" spans="2:5" ht="12.75">
      <c r="B77" s="40" t="s">
        <v>1</v>
      </c>
      <c r="C77" s="53">
        <v>72</v>
      </c>
      <c r="D77" s="53">
        <v>100</v>
      </c>
      <c r="E77" s="53">
        <f t="shared" si="0"/>
        <v>72</v>
      </c>
    </row>
    <row r="78" spans="2:5" ht="12.75">
      <c r="B78" s="43" t="s">
        <v>43</v>
      </c>
      <c r="C78" s="53">
        <v>225</v>
      </c>
      <c r="D78" s="53">
        <v>100</v>
      </c>
      <c r="E78" s="53">
        <f t="shared" si="0"/>
        <v>225</v>
      </c>
    </row>
    <row r="79" spans="2:5" ht="12.75">
      <c r="B79" s="44" t="s">
        <v>44</v>
      </c>
      <c r="C79" s="53">
        <v>90</v>
      </c>
      <c r="D79" s="53">
        <v>100</v>
      </c>
      <c r="E79" s="53">
        <f t="shared" si="0"/>
        <v>90</v>
      </c>
    </row>
    <row r="80" spans="2:5" ht="12.75">
      <c r="B80" s="39" t="s">
        <v>19</v>
      </c>
      <c r="C80" s="62">
        <v>20</v>
      </c>
      <c r="D80" s="53">
        <v>100</v>
      </c>
      <c r="E80" s="53">
        <f t="shared" si="0"/>
        <v>20</v>
      </c>
    </row>
    <row r="81" spans="2:5" ht="12.75">
      <c r="B81" s="41" t="s">
        <v>10</v>
      </c>
      <c r="C81" s="62">
        <v>250</v>
      </c>
      <c r="D81" s="53">
        <v>100</v>
      </c>
      <c r="E81" s="53">
        <f t="shared" si="0"/>
        <v>250</v>
      </c>
    </row>
    <row r="82" spans="2:5" ht="12.75">
      <c r="B82" s="41" t="s">
        <v>99</v>
      </c>
      <c r="C82" s="62">
        <v>100</v>
      </c>
      <c r="D82" s="53">
        <v>100</v>
      </c>
      <c r="E82" s="53">
        <f t="shared" si="0"/>
        <v>100</v>
      </c>
    </row>
    <row r="83" spans="2:5" ht="12.75">
      <c r="B83" s="41" t="s">
        <v>20</v>
      </c>
      <c r="C83" s="62">
        <v>10</v>
      </c>
      <c r="D83" s="53">
        <v>100</v>
      </c>
      <c r="E83" s="53">
        <f t="shared" si="0"/>
        <v>10</v>
      </c>
    </row>
    <row r="84" spans="2:6" ht="12.75">
      <c r="B84" s="39" t="s">
        <v>8</v>
      </c>
      <c r="C84" s="53">
        <v>351</v>
      </c>
      <c r="D84" s="53">
        <v>100</v>
      </c>
      <c r="E84" s="53">
        <f t="shared" si="0"/>
        <v>351</v>
      </c>
      <c r="F84" s="61"/>
    </row>
    <row r="85" spans="2:5" ht="12.75">
      <c r="B85" s="41" t="s">
        <v>2</v>
      </c>
      <c r="C85" s="62">
        <v>90</v>
      </c>
      <c r="D85" s="53">
        <v>100</v>
      </c>
      <c r="E85" s="53">
        <f t="shared" si="0"/>
        <v>90</v>
      </c>
    </row>
    <row r="86" spans="2:5" ht="12.75">
      <c r="B86" s="41" t="s">
        <v>11</v>
      </c>
      <c r="C86" s="62">
        <v>26</v>
      </c>
      <c r="D86" s="53">
        <v>100</v>
      </c>
      <c r="E86" s="53">
        <f t="shared" si="0"/>
        <v>26</v>
      </c>
    </row>
    <row r="87" spans="2:5" ht="12.75">
      <c r="B87" s="40" t="s">
        <v>7</v>
      </c>
      <c r="C87" s="53">
        <v>90</v>
      </c>
      <c r="D87" s="53">
        <v>100</v>
      </c>
      <c r="E87" s="53">
        <f t="shared" si="0"/>
        <v>90</v>
      </c>
    </row>
    <row r="88" spans="2:6" ht="12.75">
      <c r="B88" s="41" t="s">
        <v>12</v>
      </c>
      <c r="C88" s="62">
        <v>12</v>
      </c>
      <c r="D88" s="53">
        <v>100</v>
      </c>
      <c r="E88" s="53">
        <f t="shared" si="0"/>
        <v>12</v>
      </c>
      <c r="F88" s="61"/>
    </row>
    <row r="89" spans="2:6" ht="12.75">
      <c r="B89" s="39" t="s">
        <v>45</v>
      </c>
      <c r="C89" s="53">
        <v>12</v>
      </c>
      <c r="D89" s="53">
        <v>100</v>
      </c>
      <c r="E89" s="53">
        <f t="shared" si="0"/>
        <v>12</v>
      </c>
      <c r="F89" s="61"/>
    </row>
    <row r="90" spans="2:6" ht="12.75">
      <c r="B90" s="39" t="s">
        <v>13</v>
      </c>
      <c r="C90" s="62">
        <v>2</v>
      </c>
      <c r="D90" s="53">
        <v>100</v>
      </c>
      <c r="E90" s="53">
        <f t="shared" si="0"/>
        <v>2</v>
      </c>
      <c r="F90" s="61"/>
    </row>
    <row r="91" spans="2:6" ht="12.75">
      <c r="B91" s="39" t="s">
        <v>46</v>
      </c>
      <c r="C91" s="53">
        <v>44</v>
      </c>
      <c r="D91" s="53">
        <v>100</v>
      </c>
      <c r="E91" s="53">
        <f t="shared" si="0"/>
        <v>44</v>
      </c>
      <c r="F91" s="61"/>
    </row>
    <row r="92" spans="2:6" ht="12.75">
      <c r="B92" s="41" t="s">
        <v>15</v>
      </c>
      <c r="C92" s="62">
        <v>100</v>
      </c>
      <c r="D92" s="53">
        <v>100</v>
      </c>
      <c r="E92" s="53">
        <f t="shared" si="0"/>
        <v>100</v>
      </c>
      <c r="F92" s="61"/>
    </row>
    <row r="93" spans="2:6" ht="12.75">
      <c r="B93" s="41" t="s">
        <v>14</v>
      </c>
      <c r="C93" s="62">
        <v>2</v>
      </c>
      <c r="D93" s="53">
        <v>100</v>
      </c>
      <c r="E93" s="53">
        <f t="shared" si="0"/>
        <v>2</v>
      </c>
      <c r="F93" s="61"/>
    </row>
    <row r="94" spans="2:6" ht="12.75">
      <c r="B94" s="39" t="s">
        <v>47</v>
      </c>
      <c r="C94" s="53">
        <v>600</v>
      </c>
      <c r="D94" s="53">
        <v>100</v>
      </c>
      <c r="E94" s="53">
        <f t="shared" si="0"/>
        <v>600</v>
      </c>
      <c r="F94" s="61"/>
    </row>
    <row r="95" spans="2:6" ht="12.75">
      <c r="B95" s="39" t="s">
        <v>48</v>
      </c>
      <c r="C95" s="53">
        <v>130</v>
      </c>
      <c r="D95" s="53">
        <v>100</v>
      </c>
      <c r="E95" s="53">
        <f t="shared" si="0"/>
        <v>130</v>
      </c>
      <c r="F95" s="61"/>
    </row>
    <row r="96" spans="2:6" ht="12.75">
      <c r="B96" s="39" t="s">
        <v>16</v>
      </c>
      <c r="C96" s="53">
        <v>130</v>
      </c>
      <c r="D96" s="53">
        <v>100</v>
      </c>
      <c r="E96" s="53">
        <f t="shared" si="0"/>
        <v>130</v>
      </c>
      <c r="F96" s="61"/>
    </row>
    <row r="97" spans="2:6" ht="12.75">
      <c r="B97" s="41" t="s">
        <v>49</v>
      </c>
      <c r="C97" s="62">
        <v>150</v>
      </c>
      <c r="D97" s="53">
        <v>100</v>
      </c>
      <c r="E97" s="53">
        <f t="shared" si="0"/>
        <v>150</v>
      </c>
      <c r="F97" s="61"/>
    </row>
    <row r="98" spans="2:6" ht="12.75">
      <c r="B98" s="43" t="s">
        <v>9</v>
      </c>
      <c r="C98" s="53">
        <v>410</v>
      </c>
      <c r="D98" s="53">
        <v>100</v>
      </c>
      <c r="E98" s="53">
        <f t="shared" si="0"/>
        <v>410</v>
      </c>
      <c r="F98" s="61"/>
    </row>
    <row r="99" spans="2:6" ht="12.75">
      <c r="B99" s="39" t="s">
        <v>50</v>
      </c>
      <c r="C99" s="53">
        <v>2000</v>
      </c>
      <c r="D99" s="53">
        <v>100</v>
      </c>
      <c r="E99" s="53">
        <f t="shared" si="0"/>
        <v>2000</v>
      </c>
      <c r="F99" s="61"/>
    </row>
    <row r="100" spans="2:6" ht="12.75">
      <c r="B100" s="41" t="s">
        <v>17</v>
      </c>
      <c r="C100" s="62">
        <v>125</v>
      </c>
      <c r="D100" s="53">
        <v>100</v>
      </c>
      <c r="E100" s="53">
        <f t="shared" si="0"/>
        <v>125</v>
      </c>
      <c r="F100" s="61"/>
    </row>
    <row r="101" spans="2:6" ht="12.75">
      <c r="B101" s="39" t="s">
        <v>51</v>
      </c>
      <c r="C101" s="53">
        <v>1500</v>
      </c>
      <c r="D101" s="53">
        <v>100</v>
      </c>
      <c r="E101" s="53">
        <f t="shared" si="0"/>
        <v>1500</v>
      </c>
      <c r="F101" s="61"/>
    </row>
    <row r="102" spans="2:6" ht="12.75">
      <c r="B102" s="39" t="s">
        <v>97</v>
      </c>
      <c r="C102" s="53">
        <v>2000</v>
      </c>
      <c r="D102" s="53">
        <v>100</v>
      </c>
      <c r="E102" s="53">
        <f t="shared" si="0"/>
        <v>2000</v>
      </c>
      <c r="F102" s="61"/>
    </row>
    <row r="103" spans="2:6" ht="12.75">
      <c r="B103" s="41" t="s">
        <v>6</v>
      </c>
      <c r="C103" s="62">
        <v>18</v>
      </c>
      <c r="D103" s="53">
        <v>100</v>
      </c>
      <c r="E103" s="53">
        <f t="shared" si="0"/>
        <v>18</v>
      </c>
      <c r="F103" s="61"/>
    </row>
    <row r="104" spans="2:6" ht="12.75">
      <c r="B104" s="39" t="s">
        <v>52</v>
      </c>
      <c r="C104" s="62">
        <v>7125</v>
      </c>
      <c r="D104" s="53">
        <v>100</v>
      </c>
      <c r="E104" s="53">
        <f t="shared" si="0"/>
        <v>7125</v>
      </c>
      <c r="F104" s="61"/>
    </row>
    <row r="105" spans="2:6" ht="12.75">
      <c r="B105" s="39" t="s">
        <v>53</v>
      </c>
      <c r="C105" s="53">
        <v>11750</v>
      </c>
      <c r="D105" s="53">
        <v>100</v>
      </c>
      <c r="E105" s="53">
        <f t="shared" si="0"/>
        <v>11750</v>
      </c>
      <c r="F105" s="61"/>
    </row>
    <row r="106" spans="2:6" ht="12.75">
      <c r="B106" s="39" t="s">
        <v>21</v>
      </c>
      <c r="C106" s="62">
        <v>60</v>
      </c>
      <c r="D106" s="53">
        <v>100</v>
      </c>
      <c r="E106" s="53">
        <f t="shared" si="0"/>
        <v>60</v>
      </c>
      <c r="F106" s="61"/>
    </row>
    <row r="107" spans="2:6" ht="12.75">
      <c r="B107" s="39" t="s">
        <v>54</v>
      </c>
      <c r="C107" s="62">
        <v>280</v>
      </c>
      <c r="D107" s="53">
        <v>100</v>
      </c>
      <c r="E107" s="53">
        <f t="shared" si="0"/>
        <v>280</v>
      </c>
      <c r="F107" s="61"/>
    </row>
    <row r="108" spans="2:6" ht="12.75">
      <c r="B108" s="39" t="s">
        <v>55</v>
      </c>
      <c r="C108" s="62">
        <v>25</v>
      </c>
      <c r="D108" s="53">
        <v>100</v>
      </c>
      <c r="E108" s="53">
        <f t="shared" si="0"/>
        <v>25</v>
      </c>
      <c r="F108" s="61"/>
    </row>
    <row r="109" spans="2:6" ht="12.75">
      <c r="B109" s="39" t="s">
        <v>56</v>
      </c>
      <c r="C109" s="62">
        <v>810</v>
      </c>
      <c r="D109" s="53">
        <v>100</v>
      </c>
      <c r="E109" s="53">
        <f t="shared" si="0"/>
        <v>810</v>
      </c>
      <c r="F109" s="61"/>
    </row>
    <row r="110" spans="2:6" ht="12.75">
      <c r="B110" s="41" t="s">
        <v>18</v>
      </c>
      <c r="C110" s="63">
        <v>260</v>
      </c>
      <c r="D110" s="53">
        <v>100</v>
      </c>
      <c r="E110" s="53">
        <f t="shared" si="0"/>
        <v>260</v>
      </c>
      <c r="F110" s="61"/>
    </row>
    <row r="111" spans="3:6" ht="13.5" thickBot="1">
      <c r="C111" s="64">
        <f>SUM(C31:C110)</f>
        <v>115587.32999999999</v>
      </c>
      <c r="D111" s="55"/>
      <c r="E111" s="64">
        <f>SUM(E31:E110)</f>
        <v>141414.02250000002</v>
      </c>
      <c r="F111" s="65"/>
    </row>
    <row r="112" ht="13.5" thickTop="1"/>
    <row r="113" spans="3:6" ht="12.75">
      <c r="C113" s="65"/>
      <c r="D113" s="37"/>
      <c r="E113" s="65"/>
      <c r="F113" s="65"/>
    </row>
    <row r="115" ht="12.75">
      <c r="B115" s="52" t="s">
        <v>57</v>
      </c>
    </row>
    <row r="116" spans="2:7" ht="12.75">
      <c r="B116" t="s">
        <v>58</v>
      </c>
      <c r="C116">
        <v>900</v>
      </c>
      <c r="D116">
        <v>100</v>
      </c>
      <c r="E116">
        <v>900</v>
      </c>
      <c r="G116" t="s">
        <v>59</v>
      </c>
    </row>
    <row r="117" spans="2:7" ht="12.75">
      <c r="B117" t="s">
        <v>60</v>
      </c>
      <c r="C117">
        <v>250</v>
      </c>
      <c r="D117">
        <v>100</v>
      </c>
      <c r="E117">
        <v>250</v>
      </c>
      <c r="G117" t="s">
        <v>61</v>
      </c>
    </row>
  </sheetData>
  <printOptions horizontalCentered="1"/>
  <pageMargins left="0.15748031496062992" right="0.15748031496062992" top="0.1968503937007874" bottom="0.3937007874015748" header="0" footer="0.5118110236220472"/>
  <pageSetup horizontalDpi="300" verticalDpi="300" orientation="portrait" paperSize="9" scale="83" r:id="rId1"/>
  <headerFooter alignWithMargins="0">
    <oddFooter>&amp;L&amp;"Times New Roman,Regular"&amp;8&amp;F&amp;R&amp;"Times New Roman,Regular"&amp;8&amp;D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Services Dept</cp:lastModifiedBy>
  <cp:lastPrinted>2000-12-22T09:41:42Z</cp:lastPrinted>
  <dcterms:created xsi:type="dcterms:W3CDTF">1998-11-26T10:24:39Z</dcterms:created>
  <dcterms:modified xsi:type="dcterms:W3CDTF">2001-06-01T08:45:40Z</dcterms:modified>
  <cp:category/>
  <cp:version/>
  <cp:contentType/>
  <cp:contentStatus/>
</cp:coreProperties>
</file>