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8070" activeTab="0"/>
  </bookViews>
  <sheets>
    <sheet name="Area1" sheetId="1" r:id="rId1"/>
    <sheet name="Area2" sheetId="2" r:id="rId2"/>
    <sheet name="Area3" sheetId="3" r:id="rId3"/>
    <sheet name="Area4" sheetId="4" r:id="rId4"/>
    <sheet name="Area5" sheetId="5" r:id="rId5"/>
    <sheet name="Area6" sheetId="6" r:id="rId6"/>
    <sheet name="Area7" sheetId="7" r:id="rId7"/>
  </sheets>
  <definedNames>
    <definedName name="cohortsu">#REF!</definedName>
    <definedName name="nor">#REF!</definedName>
    <definedName name="NOR_Trend_Totals">#REF!,#REF!</definedName>
    <definedName name="nortrend">#REF!</definedName>
    <definedName name="overtrnd">#REF!</definedName>
    <definedName name="poptrend">#REF!</definedName>
    <definedName name="var">#REF!</definedName>
    <definedName name="Variance">#REF!,#REF!</definedName>
  </definedNames>
  <calcPr fullCalcOnLoad="1"/>
</workbook>
</file>

<file path=xl/sharedStrings.xml><?xml version="1.0" encoding="utf-8"?>
<sst xmlns="http://schemas.openxmlformats.org/spreadsheetml/2006/main" count="353" uniqueCount="101">
  <si>
    <t>Light Oaks Junior School</t>
  </si>
  <si>
    <t>Langworthy Road Primary School</t>
  </si>
  <si>
    <t>Lower Kersal Community Primary School</t>
  </si>
  <si>
    <t>North Grecian Street Primary School</t>
  </si>
  <si>
    <t>Seedley Primary School</t>
  </si>
  <si>
    <t>Summerville Primary School</t>
  </si>
  <si>
    <t>Tootal Drive Primary School</t>
  </si>
  <si>
    <t>Charlestown Community Primary School</t>
  </si>
  <si>
    <t>Brentnall Primary School</t>
  </si>
  <si>
    <t>Light Oaks Infant School</t>
  </si>
  <si>
    <t>The Friars Primary School</t>
  </si>
  <si>
    <t>Wharton Primary School</t>
  </si>
  <si>
    <t>Irlam Primary School</t>
  </si>
  <si>
    <t>Clarendon Road Community Primary School</t>
  </si>
  <si>
    <t>Lewis Street Primary School</t>
  </si>
  <si>
    <t>Monton Green Primary School</t>
  </si>
  <si>
    <t>Westwood Park Community Primary School</t>
  </si>
  <si>
    <t>Beech Street Community Primary School</t>
  </si>
  <si>
    <t>Clifton Primary School</t>
  </si>
  <si>
    <t>Moorside Primary School</t>
  </si>
  <si>
    <t>Mesne Lea Primary School</t>
  </si>
  <si>
    <t>Bridgewater Primary School</t>
  </si>
  <si>
    <t>Peel Hall Primary School</t>
  </si>
  <si>
    <t>Hilton Lane Primary School</t>
  </si>
  <si>
    <t>Moorfield Community Primary School</t>
  </si>
  <si>
    <t>Fiddlers Lane Community Primary School</t>
  </si>
  <si>
    <t>James Brindley Community Primary School</t>
  </si>
  <si>
    <t>Barton Moss Community Primary School</t>
  </si>
  <si>
    <t>Dukesgate Primary School</t>
  </si>
  <si>
    <t>North Walkden Primary School</t>
  </si>
  <si>
    <t>Broadoak Primary School</t>
  </si>
  <si>
    <t>The Deans Primary School</t>
  </si>
  <si>
    <t>Mossfield Primary School</t>
  </si>
  <si>
    <t>Marlborough Road Primary School</t>
  </si>
  <si>
    <t>Grosvenor Road Primary School</t>
  </si>
  <si>
    <t>Cadishead Primary School</t>
  </si>
  <si>
    <t>Ellenbrook Community Primary School</t>
  </si>
  <si>
    <t>Lark Hill Community Primary School</t>
  </si>
  <si>
    <t>St Paul's CofE Primary School(Kersal/Salford/Neville Rd)</t>
  </si>
  <si>
    <t>St John's CofE Primary School</t>
  </si>
  <si>
    <t>St Luke's CofE Primary School</t>
  </si>
  <si>
    <t>St George's CofE Primary School</t>
  </si>
  <si>
    <t>St Andrew's CofE Primary School(Boothstown)</t>
  </si>
  <si>
    <t>St Andrew's CofE Primary School(Eccles)</t>
  </si>
  <si>
    <t>St Mary's CofE Primary School</t>
  </si>
  <si>
    <t>St Paul's CofE Primary School(Heathside)</t>
  </si>
  <si>
    <t>St Andrew's Methodist Primary School</t>
  </si>
  <si>
    <t>Irlam Endowed Primary School</t>
  </si>
  <si>
    <t>Wardley CofE Primary School</t>
  </si>
  <si>
    <t>St Paul's Peel CofE Primary School</t>
  </si>
  <si>
    <t>Boothstown Methodist Primary School</t>
  </si>
  <si>
    <t>KERSAL, BROUGHTON/BLACKFRIARS</t>
  </si>
  <si>
    <t>COMMUNITY/CONTROLLED PRIMARY SCHOOL</t>
  </si>
  <si>
    <t>Surplus</t>
  </si>
  <si>
    <t>SWINTON NORTH, SWINTON SOUTH, CLAREMONT, PENDLEBURY</t>
  </si>
  <si>
    <t>ECCLES, WINTON, BARTON</t>
  </si>
  <si>
    <t>WEASTE &amp; SEEDLEY, LANGWORTHY, ORDSALL</t>
  </si>
  <si>
    <t>LITTLE HULTON</t>
  </si>
  <si>
    <t>WORSLEY AND BOOTHSTOWN</t>
  </si>
  <si>
    <t>IRLAM, CADISHEAD</t>
  </si>
  <si>
    <t>Number On Roll</t>
  </si>
  <si>
    <t>NC</t>
  </si>
  <si>
    <t>Overcrowding</t>
  </si>
  <si>
    <t>Occupancy</t>
  </si>
  <si>
    <t>Surplus %</t>
  </si>
  <si>
    <t>Excess</t>
  </si>
  <si>
    <t>Surplus Number</t>
  </si>
  <si>
    <t>Overcrowding Number</t>
  </si>
  <si>
    <t>Brentnall Primary School*</t>
  </si>
  <si>
    <t>Schools tripping the 16% SOP threshold (and years)</t>
  </si>
  <si>
    <t>Schools tripping the 25% LPSA threshold (and years)</t>
  </si>
  <si>
    <t>Brentnall - 2008</t>
  </si>
  <si>
    <t>North Grecian Street - 2007</t>
  </si>
  <si>
    <t>None</t>
  </si>
  <si>
    <t>Wardley - 2009</t>
  </si>
  <si>
    <t>Summerville - 2010</t>
  </si>
  <si>
    <t>Moorside - 2010</t>
  </si>
  <si>
    <t>Mossfield - 2010</t>
  </si>
  <si>
    <t>St John's CofE Primary School*</t>
  </si>
  <si>
    <t>Lewis Street - 2006</t>
  </si>
  <si>
    <t>Lewis Street - 2010</t>
  </si>
  <si>
    <t>Westwood Park Community Primary School*</t>
  </si>
  <si>
    <t>Tootal Drive - 2005</t>
  </si>
  <si>
    <t>Seedley - 2003</t>
  </si>
  <si>
    <t>St Luke's - 2003</t>
  </si>
  <si>
    <t>Langworthy Road - 2004</t>
  </si>
  <si>
    <t>Tootal Drive - 2010</t>
  </si>
  <si>
    <t>Seedley - 2005</t>
  </si>
  <si>
    <t>St Luke's - 2005</t>
  </si>
  <si>
    <t>Wharton - 2010</t>
  </si>
  <si>
    <t>Cadishead - 2008</t>
  </si>
  <si>
    <t>New amalgamation*</t>
  </si>
  <si>
    <t>New amalgamation</t>
  </si>
  <si>
    <t>New Amalgamation - 2007</t>
  </si>
  <si>
    <t>Beech Street - 2009</t>
  </si>
  <si>
    <t>Moorfield - 2005</t>
  </si>
  <si>
    <t>Moorfield - 2007</t>
  </si>
  <si>
    <r>
      <t xml:space="preserve">Percentages in </t>
    </r>
    <r>
      <rPr>
        <b/>
        <sz val="10"/>
        <rFont val="Arial"/>
        <family val="2"/>
      </rPr>
      <t>Bold</t>
    </r>
    <r>
      <rPr>
        <sz val="10"/>
        <rFont val="Arial"/>
        <family val="2"/>
      </rPr>
      <t xml:space="preserve"> are in excess of 10%</t>
    </r>
  </si>
  <si>
    <r>
      <t xml:space="preserve">Percentages in </t>
    </r>
    <r>
      <rPr>
        <b/>
        <i/>
        <u val="single"/>
        <sz val="10"/>
        <rFont val="Arial"/>
        <family val="2"/>
      </rPr>
      <t xml:space="preserve">Bold Italics Underlined </t>
    </r>
    <r>
      <rPr>
        <sz val="10"/>
        <rFont val="Arial"/>
        <family val="2"/>
      </rPr>
      <t>are in excess of 25%</t>
    </r>
  </si>
  <si>
    <r>
      <t xml:space="preserve">Percentages in </t>
    </r>
    <r>
      <rPr>
        <b/>
        <i/>
        <sz val="10"/>
        <rFont val="Arial"/>
        <family val="2"/>
      </rPr>
      <t xml:space="preserve">Bold Italics </t>
    </r>
    <r>
      <rPr>
        <sz val="10"/>
        <rFont val="Arial"/>
        <family val="2"/>
      </rPr>
      <t>are in excess of 16%</t>
    </r>
  </si>
  <si>
    <t>Key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</si>
</sst>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0.0000%"/>
    <numFmt numFmtId="180" formatCode="_-* #,##0.000_-;\-* #,##0.000_-;_-* &quot;-&quot;??_-;_-@_-"/>
    <numFmt numFmtId="181" formatCode="_-* #,##0.0000_-;\-* #,##0.0000_-;_-* &quot;-&quot;??_-;_-@_-"/>
    <numFmt numFmtId="182" formatCode="_-* #,##0.00000_-;\-* #,##0.00000_-;_-* &quot;-&quot;??_-;_-@_-"/>
    <numFmt numFmtId="183" formatCode="0.0000000"/>
    <numFmt numFmtId="184" formatCode="_-* #,##0.0_-;\-* #,##0.0_-;_-* &quot;-&quot;??_-;_-@_-"/>
    <numFmt numFmtId="185" formatCode="_-* #,##0_-;\-* #,##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77" fontId="1" fillId="0" borderId="0" xfId="19" applyNumberFormat="1" applyFont="1" applyBorder="1" applyAlignment="1">
      <alignment/>
    </xf>
    <xf numFmtId="1" fontId="1" fillId="0" borderId="0" xfId="19" applyNumberFormat="1" applyFont="1" applyBorder="1" applyAlignment="1">
      <alignment/>
    </xf>
    <xf numFmtId="177" fontId="1" fillId="0" borderId="0" xfId="19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7" fontId="0" fillId="0" borderId="0" xfId="19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color rgb="FFFFFFFF"/>
      </font>
      <fill>
        <patternFill>
          <bgColor rgb="FF000000"/>
        </patternFill>
      </fill>
      <border/>
    </dxf>
    <dxf>
      <font>
        <color rgb="FFFFFFFF"/>
      </font>
      <fill>
        <patternFill>
          <bgColor rgb="FF808080"/>
        </patternFill>
      </fill>
      <border/>
    </dxf>
    <dxf>
      <font>
        <color auto="1"/>
      </font>
      <fill>
        <patternFill>
          <bgColor rgb="FFC0C0C0"/>
        </patternFill>
      </fill>
      <border/>
    </dxf>
    <dxf>
      <font>
        <b/>
        <i/>
        <u val="single"/>
        <color rgb="FF000000"/>
      </font>
      <fill>
        <patternFill patternType="none">
          <bgColor indexed="65"/>
        </patternFill>
      </fill>
      <border/>
    </dxf>
    <dxf>
      <font>
        <b/>
        <i/>
        <color rgb="FF000000"/>
      </font>
      <fill>
        <patternFill patternType="none">
          <bgColor indexed="65"/>
        </patternFill>
      </fill>
      <border/>
    </dxf>
    <dxf>
      <font>
        <b/>
        <i val="0"/>
        <color auto="1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workbookViewId="0" topLeftCell="A1">
      <selection activeCell="A1" sqref="A1"/>
    </sheetView>
  </sheetViews>
  <sheetFormatPr defaultColWidth="9.140625" defaultRowHeight="12.75"/>
  <cols>
    <col min="2" max="2" width="49.00390625" style="0" bestFit="1" customWidth="1"/>
  </cols>
  <sheetData>
    <row r="1" ht="12.75">
      <c r="A1" s="3" t="s">
        <v>51</v>
      </c>
    </row>
    <row r="2" spans="5:12" ht="12.75">
      <c r="E2" s="19" t="s">
        <v>60</v>
      </c>
      <c r="F2" s="19"/>
      <c r="G2" s="19"/>
      <c r="H2" s="19"/>
      <c r="I2" s="19"/>
      <c r="J2" s="19"/>
      <c r="K2" s="19"/>
      <c r="L2" s="19"/>
    </row>
    <row r="3" spans="1:12" ht="12.75">
      <c r="A3" s="3" t="s">
        <v>52</v>
      </c>
      <c r="C3" s="8" t="s">
        <v>61</v>
      </c>
      <c r="E3" s="8">
        <v>2003</v>
      </c>
      <c r="F3" s="8">
        <v>2004</v>
      </c>
      <c r="G3" s="8">
        <v>2005</v>
      </c>
      <c r="H3" s="8">
        <v>2006</v>
      </c>
      <c r="I3" s="8">
        <v>2007</v>
      </c>
      <c r="J3" s="8">
        <v>2008</v>
      </c>
      <c r="K3" s="8">
        <v>2009</v>
      </c>
      <c r="L3" s="8">
        <v>2010</v>
      </c>
    </row>
    <row r="4" spans="1:12" ht="12.75">
      <c r="A4">
        <v>3006</v>
      </c>
      <c r="B4" t="s">
        <v>38</v>
      </c>
      <c r="C4" s="16">
        <v>189</v>
      </c>
      <c r="E4" s="9">
        <v>173</v>
      </c>
      <c r="F4" s="9">
        <v>172</v>
      </c>
      <c r="G4" s="9">
        <v>170</v>
      </c>
      <c r="H4" s="9">
        <v>171</v>
      </c>
      <c r="I4" s="9">
        <v>169</v>
      </c>
      <c r="J4" s="9">
        <v>169</v>
      </c>
      <c r="K4" s="9">
        <v>169</v>
      </c>
      <c r="L4" s="9">
        <v>168</v>
      </c>
    </row>
    <row r="5" spans="1:12" ht="12.75">
      <c r="A5">
        <v>2036</v>
      </c>
      <c r="B5" t="s">
        <v>68</v>
      </c>
      <c r="C5" s="16">
        <v>175</v>
      </c>
      <c r="E5" s="9">
        <f>148+E52</f>
        <v>174</v>
      </c>
      <c r="F5" s="9">
        <f>149+F52</f>
        <v>169</v>
      </c>
      <c r="G5" s="9">
        <f>146+G52</f>
        <v>162</v>
      </c>
      <c r="H5" s="9">
        <f>144+H52</f>
        <v>156</v>
      </c>
      <c r="I5" s="9">
        <f>143+I52</f>
        <v>149</v>
      </c>
      <c r="J5" s="9">
        <f>140+J52</f>
        <v>140</v>
      </c>
      <c r="K5" s="9">
        <f>136+K52</f>
        <v>136</v>
      </c>
      <c r="L5" s="9">
        <f>134+L52</f>
        <v>134</v>
      </c>
    </row>
    <row r="6" spans="1:12" ht="12.75">
      <c r="A6">
        <v>2094</v>
      </c>
      <c r="B6" t="s">
        <v>33</v>
      </c>
      <c r="C6" s="16">
        <v>420</v>
      </c>
      <c r="E6" s="9">
        <v>446</v>
      </c>
      <c r="F6" s="9">
        <v>440</v>
      </c>
      <c r="G6" s="9">
        <v>436</v>
      </c>
      <c r="H6" s="9">
        <v>432</v>
      </c>
      <c r="I6" s="9">
        <v>426</v>
      </c>
      <c r="J6" s="9">
        <v>415</v>
      </c>
      <c r="K6" s="9">
        <v>407</v>
      </c>
      <c r="L6" s="9">
        <v>401</v>
      </c>
    </row>
    <row r="7" spans="1:12" ht="12.75">
      <c r="A7">
        <v>2011</v>
      </c>
      <c r="B7" t="s">
        <v>2</v>
      </c>
      <c r="C7" s="16">
        <v>210</v>
      </c>
      <c r="E7" s="9">
        <v>191</v>
      </c>
      <c r="F7" s="9">
        <v>190</v>
      </c>
      <c r="G7" s="9">
        <v>185</v>
      </c>
      <c r="H7" s="9">
        <v>187</v>
      </c>
      <c r="I7" s="9">
        <v>185</v>
      </c>
      <c r="J7" s="9">
        <v>187</v>
      </c>
      <c r="K7" s="9">
        <v>184</v>
      </c>
      <c r="L7" s="9">
        <v>182</v>
      </c>
    </row>
    <row r="8" spans="1:12" ht="12.75">
      <c r="A8">
        <v>3025</v>
      </c>
      <c r="B8" t="s">
        <v>41</v>
      </c>
      <c r="C8" s="16">
        <v>175</v>
      </c>
      <c r="E8" s="9">
        <v>177</v>
      </c>
      <c r="F8" s="9">
        <v>172</v>
      </c>
      <c r="G8" s="9">
        <v>167</v>
      </c>
      <c r="H8" s="9">
        <v>165</v>
      </c>
      <c r="I8" s="9">
        <v>159</v>
      </c>
      <c r="J8" s="9">
        <v>157</v>
      </c>
      <c r="K8" s="9">
        <v>152</v>
      </c>
      <c r="L8" s="9">
        <v>148</v>
      </c>
    </row>
    <row r="9" spans="1:12" ht="12.75">
      <c r="A9">
        <v>2031</v>
      </c>
      <c r="B9" t="s">
        <v>7</v>
      </c>
      <c r="C9" s="16">
        <v>181</v>
      </c>
      <c r="E9" s="9">
        <v>168</v>
      </c>
      <c r="F9" s="9">
        <v>168</v>
      </c>
      <c r="G9" s="9">
        <v>165</v>
      </c>
      <c r="H9" s="9">
        <v>163</v>
      </c>
      <c r="I9" s="9">
        <v>164</v>
      </c>
      <c r="J9" s="9">
        <v>162</v>
      </c>
      <c r="K9" s="9">
        <v>159</v>
      </c>
      <c r="L9" s="9">
        <v>156</v>
      </c>
    </row>
    <row r="10" spans="1:12" ht="12.75">
      <c r="A10">
        <v>2040</v>
      </c>
      <c r="B10" t="s">
        <v>10</v>
      </c>
      <c r="C10" s="16">
        <v>210</v>
      </c>
      <c r="E10" s="9">
        <v>190</v>
      </c>
      <c r="F10" s="9">
        <v>188</v>
      </c>
      <c r="G10" s="9">
        <v>191</v>
      </c>
      <c r="H10" s="9">
        <v>192</v>
      </c>
      <c r="I10" s="9">
        <v>191</v>
      </c>
      <c r="J10" s="9">
        <v>189</v>
      </c>
      <c r="K10" s="9">
        <v>187</v>
      </c>
      <c r="L10" s="9">
        <v>186</v>
      </c>
    </row>
    <row r="11" spans="1:12" ht="12.75">
      <c r="A11">
        <v>2016</v>
      </c>
      <c r="B11" t="s">
        <v>3</v>
      </c>
      <c r="C11" s="16">
        <v>341</v>
      </c>
      <c r="E11" s="9">
        <v>310</v>
      </c>
      <c r="F11" s="9">
        <v>302</v>
      </c>
      <c r="G11" s="9">
        <v>296</v>
      </c>
      <c r="H11" s="9">
        <v>291</v>
      </c>
      <c r="I11" s="9">
        <v>285</v>
      </c>
      <c r="J11" s="9">
        <v>283</v>
      </c>
      <c r="K11" s="9">
        <v>281</v>
      </c>
      <c r="L11" s="9">
        <v>275</v>
      </c>
    </row>
    <row r="12" spans="3:12" ht="12.75">
      <c r="C12" s="5">
        <f>SUM(C4:C11)</f>
        <v>1901</v>
      </c>
      <c r="D12" s="5"/>
      <c r="E12" s="10">
        <f>SUM(E4:E11)</f>
        <v>1829</v>
      </c>
      <c r="F12" s="10">
        <f aca="true" t="shared" si="0" ref="F12:L12">SUM(F4:F11)</f>
        <v>1801</v>
      </c>
      <c r="G12" s="10">
        <f t="shared" si="0"/>
        <v>1772</v>
      </c>
      <c r="H12" s="10">
        <f t="shared" si="0"/>
        <v>1757</v>
      </c>
      <c r="I12" s="10">
        <f t="shared" si="0"/>
        <v>1728</v>
      </c>
      <c r="J12" s="10">
        <f t="shared" si="0"/>
        <v>1702</v>
      </c>
      <c r="K12" s="10">
        <f t="shared" si="0"/>
        <v>1675</v>
      </c>
      <c r="L12" s="10">
        <f t="shared" si="0"/>
        <v>1650</v>
      </c>
    </row>
    <row r="13" spans="3:12" ht="12.75">
      <c r="C13" s="5"/>
      <c r="D13" s="5"/>
      <c r="E13" s="10"/>
      <c r="F13" s="10"/>
      <c r="G13" s="10"/>
      <c r="H13" s="10"/>
      <c r="I13" s="10"/>
      <c r="J13" s="10"/>
      <c r="K13" s="10"/>
      <c r="L13" s="10"/>
    </row>
    <row r="14" spans="3:12" ht="12.75">
      <c r="C14" s="7" t="s">
        <v>53</v>
      </c>
      <c r="D14" s="2"/>
      <c r="E14" s="11">
        <f>E44/$C12</f>
        <v>0.052603892688058915</v>
      </c>
      <c r="F14" s="11">
        <f aca="true" t="shared" si="1" ref="F14:L14">F44/$C12</f>
        <v>0.0631246712256707</v>
      </c>
      <c r="G14" s="11">
        <f t="shared" si="1"/>
        <v>0.07627564439768543</v>
      </c>
      <c r="H14" s="11">
        <f t="shared" si="1"/>
        <v>0.08206207259337191</v>
      </c>
      <c r="I14" s="11">
        <f t="shared" si="1"/>
        <v>0.09416096791162545</v>
      </c>
      <c r="J14" s="11">
        <f t="shared" si="1"/>
        <v>0.10468174644923724</v>
      </c>
      <c r="K14" s="11">
        <f t="shared" si="1"/>
        <v>0.11888479747501315</v>
      </c>
      <c r="L14" s="11">
        <f t="shared" si="1"/>
        <v>0.13203577064702787</v>
      </c>
    </row>
    <row r="15" spans="3:12" ht="12.75">
      <c r="C15" s="7" t="s">
        <v>62</v>
      </c>
      <c r="D15" s="2"/>
      <c r="E15" s="11">
        <f>E58/$C12</f>
        <v>0.014729089952656496</v>
      </c>
      <c r="F15" s="11">
        <f aca="true" t="shared" si="2" ref="F15:L15">F58/$C12</f>
        <v>0.010520778537611783</v>
      </c>
      <c r="G15" s="11">
        <f t="shared" si="2"/>
        <v>0.008416622830089426</v>
      </c>
      <c r="H15" s="11">
        <f t="shared" si="2"/>
        <v>0.00631246712256707</v>
      </c>
      <c r="I15" s="11">
        <f t="shared" si="2"/>
        <v>0.003156233561283535</v>
      </c>
      <c r="J15" s="11">
        <f t="shared" si="2"/>
        <v>0</v>
      </c>
      <c r="K15" s="11">
        <f t="shared" si="2"/>
        <v>0</v>
      </c>
      <c r="L15" s="11">
        <f t="shared" si="2"/>
        <v>0</v>
      </c>
    </row>
    <row r="16" spans="3:12" ht="12.75">
      <c r="C16" s="7" t="s">
        <v>63</v>
      </c>
      <c r="D16" s="2"/>
      <c r="E16" s="11">
        <f aca="true" t="shared" si="3" ref="E16:L16">E12/$C12</f>
        <v>0.9621251972645976</v>
      </c>
      <c r="F16" s="11">
        <f t="shared" si="3"/>
        <v>0.9473961073119411</v>
      </c>
      <c r="G16" s="11">
        <f t="shared" si="3"/>
        <v>0.932140978432404</v>
      </c>
      <c r="H16" s="11">
        <f t="shared" si="3"/>
        <v>0.9242503945291951</v>
      </c>
      <c r="I16" s="11">
        <f t="shared" si="3"/>
        <v>0.908995265649658</v>
      </c>
      <c r="J16" s="11">
        <f t="shared" si="3"/>
        <v>0.8953182535507628</v>
      </c>
      <c r="K16" s="11">
        <f t="shared" si="3"/>
        <v>0.8811152025249869</v>
      </c>
      <c r="L16" s="11">
        <f t="shared" si="3"/>
        <v>0.8679642293529721</v>
      </c>
    </row>
    <row r="17" spans="3:12" ht="12.75">
      <c r="C17" s="7" t="s">
        <v>65</v>
      </c>
      <c r="D17" s="2"/>
      <c r="E17" s="12">
        <f>E58</f>
        <v>28</v>
      </c>
      <c r="F17" s="12">
        <f aca="true" t="shared" si="4" ref="F17:L17">F58</f>
        <v>20</v>
      </c>
      <c r="G17" s="12">
        <f t="shared" si="4"/>
        <v>16</v>
      </c>
      <c r="H17" s="12">
        <f t="shared" si="4"/>
        <v>12</v>
      </c>
      <c r="I17" s="12">
        <f t="shared" si="4"/>
        <v>6</v>
      </c>
      <c r="J17" s="12">
        <f t="shared" si="4"/>
        <v>0</v>
      </c>
      <c r="K17" s="12">
        <f t="shared" si="4"/>
        <v>0</v>
      </c>
      <c r="L17" s="12">
        <f t="shared" si="4"/>
        <v>0</v>
      </c>
    </row>
    <row r="18" spans="3:12" ht="12.75">
      <c r="C18" s="7"/>
      <c r="D18" s="2"/>
      <c r="E18" s="12"/>
      <c r="F18" s="12"/>
      <c r="G18" s="12"/>
      <c r="H18" s="12"/>
      <c r="I18" s="12"/>
      <c r="J18" s="12"/>
      <c r="K18" s="12"/>
      <c r="L18" s="12"/>
    </row>
    <row r="19" spans="3:12" ht="12.75">
      <c r="C19" s="7"/>
      <c r="D19" s="2"/>
      <c r="E19" s="12"/>
      <c r="F19" s="12"/>
      <c r="G19" s="12"/>
      <c r="H19" s="12"/>
      <c r="I19" s="12"/>
      <c r="J19" s="12"/>
      <c r="K19" s="12"/>
      <c r="L19" s="12"/>
    </row>
    <row r="20" spans="3:12" ht="12.75">
      <c r="C20" s="7"/>
      <c r="D20" s="2"/>
      <c r="E20" s="12"/>
      <c r="F20" s="12"/>
      <c r="G20" s="12"/>
      <c r="H20" s="12"/>
      <c r="I20" s="12"/>
      <c r="J20" s="12"/>
      <c r="K20" s="12"/>
      <c r="L20" s="12"/>
    </row>
    <row r="21" spans="5:12" ht="12.75">
      <c r="E21" s="20" t="s">
        <v>64</v>
      </c>
      <c r="F21" s="20"/>
      <c r="G21" s="20"/>
      <c r="H21" s="20"/>
      <c r="I21" s="20"/>
      <c r="J21" s="20"/>
      <c r="K21" s="20"/>
      <c r="L21" s="20"/>
    </row>
    <row r="22" spans="5:12" ht="12.75">
      <c r="E22" s="8">
        <v>2003</v>
      </c>
      <c r="F22" s="8">
        <v>2004</v>
      </c>
      <c r="G22" s="8">
        <v>2005</v>
      </c>
      <c r="H22" s="8">
        <v>2006</v>
      </c>
      <c r="I22" s="8">
        <v>2007</v>
      </c>
      <c r="J22" s="8">
        <v>2008</v>
      </c>
      <c r="K22" s="8">
        <v>2009</v>
      </c>
      <c r="L22" s="8">
        <v>2010</v>
      </c>
    </row>
    <row r="23" spans="1:14" ht="12.75">
      <c r="A23">
        <v>3006</v>
      </c>
      <c r="B23" t="s">
        <v>38</v>
      </c>
      <c r="E23" s="18">
        <f aca="true" t="shared" si="5" ref="E23:E30">E36/$C4</f>
        <v>0.08465608465608465</v>
      </c>
      <c r="F23" s="18">
        <f aca="true" t="shared" si="6" ref="F23:L23">F36/$C4</f>
        <v>0.08994708994708994</v>
      </c>
      <c r="G23" s="18">
        <f t="shared" si="6"/>
        <v>0.10052910052910052</v>
      </c>
      <c r="H23" s="18">
        <f t="shared" si="6"/>
        <v>0.09523809523809523</v>
      </c>
      <c r="I23" s="18">
        <f t="shared" si="6"/>
        <v>0.10582010582010581</v>
      </c>
      <c r="J23" s="18">
        <f t="shared" si="6"/>
        <v>0.10582010582010581</v>
      </c>
      <c r="K23" s="18">
        <f t="shared" si="6"/>
        <v>0.10582010582010581</v>
      </c>
      <c r="L23" s="18">
        <f t="shared" si="6"/>
        <v>0.1111111111111111</v>
      </c>
      <c r="N23" s="3" t="s">
        <v>100</v>
      </c>
    </row>
    <row r="24" spans="1:14" ht="12.75">
      <c r="A24">
        <v>2036</v>
      </c>
      <c r="B24" t="s">
        <v>8</v>
      </c>
      <c r="E24" s="18">
        <f t="shared" si="5"/>
        <v>0.005714285714285714</v>
      </c>
      <c r="F24" s="18">
        <f aca="true" t="shared" si="7" ref="F24:L30">F37/$C5</f>
        <v>0.03428571428571429</v>
      </c>
      <c r="G24" s="18">
        <f t="shared" si="7"/>
        <v>0.07428571428571429</v>
      </c>
      <c r="H24" s="18">
        <f t="shared" si="7"/>
        <v>0.10857142857142857</v>
      </c>
      <c r="I24" s="18">
        <f t="shared" si="7"/>
        <v>0.14857142857142858</v>
      </c>
      <c r="J24" s="18">
        <f t="shared" si="7"/>
        <v>0.2</v>
      </c>
      <c r="K24" s="18">
        <f t="shared" si="7"/>
        <v>0.22285714285714286</v>
      </c>
      <c r="L24" s="18">
        <f t="shared" si="7"/>
        <v>0.2342857142857143</v>
      </c>
      <c r="N24" t="s">
        <v>97</v>
      </c>
    </row>
    <row r="25" spans="1:14" ht="12.75">
      <c r="A25">
        <v>2094</v>
      </c>
      <c r="B25" t="s">
        <v>33</v>
      </c>
      <c r="E25" s="18">
        <f t="shared" si="5"/>
        <v>0</v>
      </c>
      <c r="F25" s="18">
        <f t="shared" si="7"/>
        <v>0</v>
      </c>
      <c r="G25" s="18">
        <f t="shared" si="7"/>
        <v>0</v>
      </c>
      <c r="H25" s="18">
        <f t="shared" si="7"/>
        <v>0</v>
      </c>
      <c r="I25" s="18">
        <f t="shared" si="7"/>
        <v>0</v>
      </c>
      <c r="J25" s="18">
        <f t="shared" si="7"/>
        <v>0.011904761904761904</v>
      </c>
      <c r="K25" s="18">
        <f t="shared" si="7"/>
        <v>0.030952380952380953</v>
      </c>
      <c r="L25" s="18">
        <f t="shared" si="7"/>
        <v>0.04523809523809524</v>
      </c>
      <c r="N25" t="s">
        <v>99</v>
      </c>
    </row>
    <row r="26" spans="1:14" ht="12.75">
      <c r="A26">
        <v>2011</v>
      </c>
      <c r="B26" t="s">
        <v>2</v>
      </c>
      <c r="E26" s="18">
        <f t="shared" si="5"/>
        <v>0.09047619047619047</v>
      </c>
      <c r="F26" s="18">
        <f t="shared" si="7"/>
        <v>0.09523809523809523</v>
      </c>
      <c r="G26" s="18">
        <f t="shared" si="7"/>
        <v>0.11904761904761904</v>
      </c>
      <c r="H26" s="18">
        <f t="shared" si="7"/>
        <v>0.10952380952380952</v>
      </c>
      <c r="I26" s="18">
        <f t="shared" si="7"/>
        <v>0.11904761904761904</v>
      </c>
      <c r="J26" s="18">
        <f t="shared" si="7"/>
        <v>0.10952380952380952</v>
      </c>
      <c r="K26" s="18">
        <f t="shared" si="7"/>
        <v>0.12380952380952381</v>
      </c>
      <c r="L26" s="18">
        <f t="shared" si="7"/>
        <v>0.13333333333333333</v>
      </c>
      <c r="N26" t="s">
        <v>98</v>
      </c>
    </row>
    <row r="27" spans="1:12" ht="12.75">
      <c r="A27">
        <v>3025</v>
      </c>
      <c r="B27" t="s">
        <v>41</v>
      </c>
      <c r="E27" s="18">
        <f t="shared" si="5"/>
        <v>0</v>
      </c>
      <c r="F27" s="18">
        <f t="shared" si="7"/>
        <v>0.017142857142857144</v>
      </c>
      <c r="G27" s="18">
        <f t="shared" si="7"/>
        <v>0.045714285714285714</v>
      </c>
      <c r="H27" s="18">
        <f t="shared" si="7"/>
        <v>0.05714285714285714</v>
      </c>
      <c r="I27" s="18">
        <f t="shared" si="7"/>
        <v>0.09142857142857143</v>
      </c>
      <c r="J27" s="18">
        <f t="shared" si="7"/>
        <v>0.10285714285714286</v>
      </c>
      <c r="K27" s="18">
        <f t="shared" si="7"/>
        <v>0.13142857142857142</v>
      </c>
      <c r="L27" s="18">
        <f t="shared" si="7"/>
        <v>0.15428571428571428</v>
      </c>
    </row>
    <row r="28" spans="1:12" ht="12.75">
      <c r="A28">
        <v>2031</v>
      </c>
      <c r="B28" t="s">
        <v>7</v>
      </c>
      <c r="E28" s="18">
        <f t="shared" si="5"/>
        <v>0.0718232044198895</v>
      </c>
      <c r="F28" s="18">
        <f t="shared" si="7"/>
        <v>0.0718232044198895</v>
      </c>
      <c r="G28" s="18">
        <f t="shared" si="7"/>
        <v>0.08839779005524862</v>
      </c>
      <c r="H28" s="18">
        <f t="shared" si="7"/>
        <v>0.09944751381215469</v>
      </c>
      <c r="I28" s="18">
        <f t="shared" si="7"/>
        <v>0.09392265193370165</v>
      </c>
      <c r="J28" s="18">
        <f t="shared" si="7"/>
        <v>0.10497237569060773</v>
      </c>
      <c r="K28" s="18">
        <f t="shared" si="7"/>
        <v>0.12154696132596685</v>
      </c>
      <c r="L28" s="18">
        <f t="shared" si="7"/>
        <v>0.13812154696132597</v>
      </c>
    </row>
    <row r="29" spans="1:12" ht="12.75">
      <c r="A29">
        <v>2040</v>
      </c>
      <c r="B29" t="s">
        <v>10</v>
      </c>
      <c r="E29" s="18">
        <f t="shared" si="5"/>
        <v>0.09523809523809523</v>
      </c>
      <c r="F29" s="18">
        <f t="shared" si="7"/>
        <v>0.10476190476190476</v>
      </c>
      <c r="G29" s="18">
        <f t="shared" si="7"/>
        <v>0.09047619047619047</v>
      </c>
      <c r="H29" s="18">
        <f t="shared" si="7"/>
        <v>0.08571428571428572</v>
      </c>
      <c r="I29" s="18">
        <f t="shared" si="7"/>
        <v>0.09047619047619047</v>
      </c>
      <c r="J29" s="18">
        <f t="shared" si="7"/>
        <v>0.1</v>
      </c>
      <c r="K29" s="18">
        <f t="shared" si="7"/>
        <v>0.10952380952380952</v>
      </c>
      <c r="L29" s="18">
        <f t="shared" si="7"/>
        <v>0.11428571428571428</v>
      </c>
    </row>
    <row r="30" spans="1:12" ht="12.75">
      <c r="A30">
        <v>2016</v>
      </c>
      <c r="B30" t="s">
        <v>3</v>
      </c>
      <c r="E30" s="18">
        <f t="shared" si="5"/>
        <v>0.09090909090909091</v>
      </c>
      <c r="F30" s="18">
        <f t="shared" si="7"/>
        <v>0.11436950146627566</v>
      </c>
      <c r="G30" s="18">
        <f t="shared" si="7"/>
        <v>0.13196480938416422</v>
      </c>
      <c r="H30" s="18">
        <f t="shared" si="7"/>
        <v>0.1466275659824047</v>
      </c>
      <c r="I30" s="18">
        <f t="shared" si="7"/>
        <v>0.16422287390029325</v>
      </c>
      <c r="J30" s="18">
        <f t="shared" si="7"/>
        <v>0.17008797653958943</v>
      </c>
      <c r="K30" s="18">
        <f t="shared" si="7"/>
        <v>0.17595307917888564</v>
      </c>
      <c r="L30" s="18">
        <f t="shared" si="7"/>
        <v>0.1935483870967742</v>
      </c>
    </row>
    <row r="31" spans="5:12" ht="12.75">
      <c r="E31" s="13"/>
      <c r="F31" s="13"/>
      <c r="G31" s="13"/>
      <c r="H31" s="13"/>
      <c r="I31" s="13"/>
      <c r="J31" s="13"/>
      <c r="K31" s="13"/>
      <c r="L31" s="13"/>
    </row>
    <row r="32" spans="5:12" ht="12.75">
      <c r="E32" s="13"/>
      <c r="F32" s="13"/>
      <c r="G32" s="13"/>
      <c r="H32" s="13"/>
      <c r="I32" s="13"/>
      <c r="J32" s="13"/>
      <c r="K32" s="13"/>
      <c r="L32" s="13"/>
    </row>
    <row r="34" spans="5:12" ht="12.75">
      <c r="E34" s="20" t="s">
        <v>66</v>
      </c>
      <c r="F34" s="20"/>
      <c r="G34" s="20"/>
      <c r="H34" s="20"/>
      <c r="I34" s="20"/>
      <c r="J34" s="20"/>
      <c r="K34" s="20"/>
      <c r="L34" s="20"/>
    </row>
    <row r="35" spans="5:12" ht="12.75">
      <c r="E35" s="8">
        <v>2003</v>
      </c>
      <c r="F35" s="8">
        <v>2004</v>
      </c>
      <c r="G35" s="8">
        <v>2005</v>
      </c>
      <c r="H35" s="8">
        <v>2006</v>
      </c>
      <c r="I35" s="8">
        <v>2007</v>
      </c>
      <c r="J35" s="8">
        <v>2008</v>
      </c>
      <c r="K35" s="8">
        <v>2009</v>
      </c>
      <c r="L35" s="8">
        <v>2010</v>
      </c>
    </row>
    <row r="36" spans="1:12" ht="12.75">
      <c r="A36">
        <v>3006</v>
      </c>
      <c r="B36" t="s">
        <v>38</v>
      </c>
      <c r="E36">
        <f>IF($C4-E4&gt;0,$C4-E4,0)</f>
        <v>16</v>
      </c>
      <c r="F36">
        <f aca="true" t="shared" si="8" ref="F36:L36">IF($C4-F4&gt;0,$C4-F4,0)</f>
        <v>17</v>
      </c>
      <c r="G36">
        <f t="shared" si="8"/>
        <v>19</v>
      </c>
      <c r="H36">
        <f t="shared" si="8"/>
        <v>18</v>
      </c>
      <c r="I36">
        <f t="shared" si="8"/>
        <v>20</v>
      </c>
      <c r="J36">
        <f t="shared" si="8"/>
        <v>20</v>
      </c>
      <c r="K36">
        <f t="shared" si="8"/>
        <v>20</v>
      </c>
      <c r="L36">
        <f t="shared" si="8"/>
        <v>21</v>
      </c>
    </row>
    <row r="37" spans="1:12" ht="12.75">
      <c r="A37">
        <v>2036</v>
      </c>
      <c r="B37" t="s">
        <v>8</v>
      </c>
      <c r="E37">
        <f aca="true" t="shared" si="9" ref="E37:L43">IF($C5-E5&gt;0,$C5-E5,0)</f>
        <v>1</v>
      </c>
      <c r="F37">
        <f t="shared" si="9"/>
        <v>6</v>
      </c>
      <c r="G37">
        <f t="shared" si="9"/>
        <v>13</v>
      </c>
      <c r="H37">
        <f t="shared" si="9"/>
        <v>19</v>
      </c>
      <c r="I37">
        <f t="shared" si="9"/>
        <v>26</v>
      </c>
      <c r="J37">
        <f t="shared" si="9"/>
        <v>35</v>
      </c>
      <c r="K37">
        <f t="shared" si="9"/>
        <v>39</v>
      </c>
      <c r="L37">
        <f t="shared" si="9"/>
        <v>41</v>
      </c>
    </row>
    <row r="38" spans="1:12" ht="12.75">
      <c r="A38">
        <v>2094</v>
      </c>
      <c r="B38" t="s">
        <v>33</v>
      </c>
      <c r="E38">
        <f t="shared" si="9"/>
        <v>0</v>
      </c>
      <c r="F38">
        <f t="shared" si="9"/>
        <v>0</v>
      </c>
      <c r="G38">
        <f t="shared" si="9"/>
        <v>0</v>
      </c>
      <c r="H38">
        <f t="shared" si="9"/>
        <v>0</v>
      </c>
      <c r="I38">
        <f t="shared" si="9"/>
        <v>0</v>
      </c>
      <c r="J38">
        <f t="shared" si="9"/>
        <v>5</v>
      </c>
      <c r="K38">
        <f t="shared" si="9"/>
        <v>13</v>
      </c>
      <c r="L38">
        <f t="shared" si="9"/>
        <v>19</v>
      </c>
    </row>
    <row r="39" spans="1:12" ht="12.75">
      <c r="A39">
        <v>2011</v>
      </c>
      <c r="B39" t="s">
        <v>2</v>
      </c>
      <c r="E39">
        <f t="shared" si="9"/>
        <v>19</v>
      </c>
      <c r="F39">
        <f t="shared" si="9"/>
        <v>20</v>
      </c>
      <c r="G39">
        <f t="shared" si="9"/>
        <v>25</v>
      </c>
      <c r="H39">
        <f t="shared" si="9"/>
        <v>23</v>
      </c>
      <c r="I39">
        <f t="shared" si="9"/>
        <v>25</v>
      </c>
      <c r="J39">
        <f t="shared" si="9"/>
        <v>23</v>
      </c>
      <c r="K39">
        <f t="shared" si="9"/>
        <v>26</v>
      </c>
      <c r="L39">
        <f t="shared" si="9"/>
        <v>28</v>
      </c>
    </row>
    <row r="40" spans="1:12" ht="12.75">
      <c r="A40">
        <v>3025</v>
      </c>
      <c r="B40" t="s">
        <v>41</v>
      </c>
      <c r="E40">
        <f t="shared" si="9"/>
        <v>0</v>
      </c>
      <c r="F40">
        <f t="shared" si="9"/>
        <v>3</v>
      </c>
      <c r="G40">
        <f t="shared" si="9"/>
        <v>8</v>
      </c>
      <c r="H40">
        <f t="shared" si="9"/>
        <v>10</v>
      </c>
      <c r="I40">
        <f t="shared" si="9"/>
        <v>16</v>
      </c>
      <c r="J40">
        <f t="shared" si="9"/>
        <v>18</v>
      </c>
      <c r="K40">
        <f t="shared" si="9"/>
        <v>23</v>
      </c>
      <c r="L40">
        <f t="shared" si="9"/>
        <v>27</v>
      </c>
    </row>
    <row r="41" spans="1:12" ht="12.75">
      <c r="A41">
        <v>2031</v>
      </c>
      <c r="B41" t="s">
        <v>7</v>
      </c>
      <c r="E41">
        <f t="shared" si="9"/>
        <v>13</v>
      </c>
      <c r="F41">
        <f t="shared" si="9"/>
        <v>13</v>
      </c>
      <c r="G41">
        <f t="shared" si="9"/>
        <v>16</v>
      </c>
      <c r="H41">
        <f t="shared" si="9"/>
        <v>18</v>
      </c>
      <c r="I41">
        <f t="shared" si="9"/>
        <v>17</v>
      </c>
      <c r="J41">
        <f t="shared" si="9"/>
        <v>19</v>
      </c>
      <c r="K41">
        <f t="shared" si="9"/>
        <v>22</v>
      </c>
      <c r="L41">
        <f t="shared" si="9"/>
        <v>25</v>
      </c>
    </row>
    <row r="42" spans="1:12" ht="12.75">
      <c r="A42">
        <v>2040</v>
      </c>
      <c r="B42" t="s">
        <v>10</v>
      </c>
      <c r="E42">
        <f t="shared" si="9"/>
        <v>20</v>
      </c>
      <c r="F42">
        <f t="shared" si="9"/>
        <v>22</v>
      </c>
      <c r="G42">
        <f t="shared" si="9"/>
        <v>19</v>
      </c>
      <c r="H42">
        <f t="shared" si="9"/>
        <v>18</v>
      </c>
      <c r="I42">
        <f t="shared" si="9"/>
        <v>19</v>
      </c>
      <c r="J42">
        <f t="shared" si="9"/>
        <v>21</v>
      </c>
      <c r="K42">
        <f t="shared" si="9"/>
        <v>23</v>
      </c>
      <c r="L42">
        <f t="shared" si="9"/>
        <v>24</v>
      </c>
    </row>
    <row r="43" spans="1:12" ht="12.75">
      <c r="A43">
        <v>2016</v>
      </c>
      <c r="B43" t="s">
        <v>3</v>
      </c>
      <c r="E43">
        <f t="shared" si="9"/>
        <v>31</v>
      </c>
      <c r="F43">
        <f t="shared" si="9"/>
        <v>39</v>
      </c>
      <c r="G43">
        <f t="shared" si="9"/>
        <v>45</v>
      </c>
      <c r="H43">
        <f t="shared" si="9"/>
        <v>50</v>
      </c>
      <c r="I43">
        <f t="shared" si="9"/>
        <v>56</v>
      </c>
      <c r="J43">
        <f t="shared" si="9"/>
        <v>58</v>
      </c>
      <c r="K43">
        <f t="shared" si="9"/>
        <v>60</v>
      </c>
      <c r="L43">
        <f t="shared" si="9"/>
        <v>66</v>
      </c>
    </row>
    <row r="44" spans="5:12" ht="12.75">
      <c r="E44" s="3">
        <f aca="true" t="shared" si="10" ref="E44:L44">SUM(E36:E43)</f>
        <v>100</v>
      </c>
      <c r="F44" s="3">
        <f t="shared" si="10"/>
        <v>120</v>
      </c>
      <c r="G44" s="3">
        <f t="shared" si="10"/>
        <v>145</v>
      </c>
      <c r="H44" s="3">
        <f t="shared" si="10"/>
        <v>156</v>
      </c>
      <c r="I44" s="3">
        <f t="shared" si="10"/>
        <v>179</v>
      </c>
      <c r="J44" s="3">
        <f t="shared" si="10"/>
        <v>199</v>
      </c>
      <c r="K44" s="3">
        <f t="shared" si="10"/>
        <v>226</v>
      </c>
      <c r="L44" s="3">
        <f t="shared" si="10"/>
        <v>251</v>
      </c>
    </row>
    <row r="45" spans="5:12" ht="12.75">
      <c r="E45" s="3"/>
      <c r="F45" s="3"/>
      <c r="G45" s="3"/>
      <c r="H45" s="3"/>
      <c r="I45" s="3"/>
      <c r="J45" s="3"/>
      <c r="K45" s="3"/>
      <c r="L45" s="3"/>
    </row>
    <row r="46" spans="5:12" ht="12.75">
      <c r="E46" s="3"/>
      <c r="F46" s="3"/>
      <c r="G46" s="3"/>
      <c r="H46" s="3"/>
      <c r="I46" s="3"/>
      <c r="J46" s="3"/>
      <c r="K46" s="3"/>
      <c r="L46" s="3"/>
    </row>
    <row r="48" spans="5:12" ht="12.75">
      <c r="E48" s="20" t="s">
        <v>67</v>
      </c>
      <c r="F48" s="20"/>
      <c r="G48" s="20"/>
      <c r="H48" s="20"/>
      <c r="I48" s="20"/>
      <c r="J48" s="20"/>
      <c r="K48" s="20"/>
      <c r="L48" s="20"/>
    </row>
    <row r="49" spans="5:12" ht="12.75">
      <c r="E49" s="8">
        <v>2003</v>
      </c>
      <c r="F49" s="8">
        <v>2004</v>
      </c>
      <c r="G49" s="8">
        <v>2005</v>
      </c>
      <c r="H49" s="8">
        <v>2006</v>
      </c>
      <c r="I49" s="8">
        <v>2007</v>
      </c>
      <c r="J49" s="8">
        <v>2008</v>
      </c>
      <c r="K49" s="8">
        <v>2009</v>
      </c>
      <c r="L49" s="8">
        <v>2010</v>
      </c>
    </row>
    <row r="50" spans="1:12" ht="12.75">
      <c r="A50">
        <v>3006</v>
      </c>
      <c r="B50" t="s">
        <v>38</v>
      </c>
      <c r="E50" s="14">
        <f>IF(E4-$C4&gt;0,E4-$C4,0)</f>
        <v>0</v>
      </c>
      <c r="F50" s="14">
        <f aca="true" t="shared" si="11" ref="F50:L50">IF(F4-$C4&gt;0,F4-$C4,0)</f>
        <v>0</v>
      </c>
      <c r="G50" s="14">
        <f t="shared" si="11"/>
        <v>0</v>
      </c>
      <c r="H50" s="14">
        <f t="shared" si="11"/>
        <v>0</v>
      </c>
      <c r="I50" s="14">
        <f t="shared" si="11"/>
        <v>0</v>
      </c>
      <c r="J50" s="14">
        <f t="shared" si="11"/>
        <v>0</v>
      </c>
      <c r="K50" s="14">
        <f t="shared" si="11"/>
        <v>0</v>
      </c>
      <c r="L50" s="14">
        <f t="shared" si="11"/>
        <v>0</v>
      </c>
    </row>
    <row r="51" spans="1:12" ht="12.75">
      <c r="A51">
        <v>2036</v>
      </c>
      <c r="B51" t="s">
        <v>8</v>
      </c>
      <c r="E51" s="14">
        <f aca="true" t="shared" si="12" ref="E51:L57">IF(E5-$C5&gt;0,E5-$C5,0)</f>
        <v>0</v>
      </c>
      <c r="F51" s="14">
        <f t="shared" si="12"/>
        <v>0</v>
      </c>
      <c r="G51" s="14">
        <f t="shared" si="12"/>
        <v>0</v>
      </c>
      <c r="H51" s="14">
        <f t="shared" si="12"/>
        <v>0</v>
      </c>
      <c r="I51" s="14">
        <f t="shared" si="12"/>
        <v>0</v>
      </c>
      <c r="J51" s="14">
        <f t="shared" si="12"/>
        <v>0</v>
      </c>
      <c r="K51" s="14">
        <f t="shared" si="12"/>
        <v>0</v>
      </c>
      <c r="L51" s="14">
        <f t="shared" si="12"/>
        <v>0</v>
      </c>
    </row>
    <row r="52" spans="1:12" ht="12.75">
      <c r="A52">
        <v>2094</v>
      </c>
      <c r="B52" t="s">
        <v>33</v>
      </c>
      <c r="E52" s="14">
        <f t="shared" si="12"/>
        <v>26</v>
      </c>
      <c r="F52" s="14">
        <f t="shared" si="12"/>
        <v>20</v>
      </c>
      <c r="G52" s="14">
        <f t="shared" si="12"/>
        <v>16</v>
      </c>
      <c r="H52" s="14">
        <f t="shared" si="12"/>
        <v>12</v>
      </c>
      <c r="I52" s="14">
        <f t="shared" si="12"/>
        <v>6</v>
      </c>
      <c r="J52" s="14">
        <f t="shared" si="12"/>
        <v>0</v>
      </c>
      <c r="K52" s="14">
        <f t="shared" si="12"/>
        <v>0</v>
      </c>
      <c r="L52" s="14">
        <f t="shared" si="12"/>
        <v>0</v>
      </c>
    </row>
    <row r="53" spans="1:12" ht="12.75">
      <c r="A53">
        <v>2011</v>
      </c>
      <c r="B53" t="s">
        <v>2</v>
      </c>
      <c r="E53" s="14">
        <f t="shared" si="12"/>
        <v>0</v>
      </c>
      <c r="F53" s="14">
        <f t="shared" si="12"/>
        <v>0</v>
      </c>
      <c r="G53" s="14">
        <f t="shared" si="12"/>
        <v>0</v>
      </c>
      <c r="H53" s="14">
        <f t="shared" si="12"/>
        <v>0</v>
      </c>
      <c r="I53" s="14">
        <f t="shared" si="12"/>
        <v>0</v>
      </c>
      <c r="J53" s="14">
        <f t="shared" si="12"/>
        <v>0</v>
      </c>
      <c r="K53" s="14">
        <f t="shared" si="12"/>
        <v>0</v>
      </c>
      <c r="L53" s="14">
        <f t="shared" si="12"/>
        <v>0</v>
      </c>
    </row>
    <row r="54" spans="1:12" ht="12.75">
      <c r="A54">
        <v>3025</v>
      </c>
      <c r="B54" t="s">
        <v>41</v>
      </c>
      <c r="E54" s="14">
        <f t="shared" si="12"/>
        <v>2</v>
      </c>
      <c r="F54" s="14">
        <f t="shared" si="12"/>
        <v>0</v>
      </c>
      <c r="G54" s="14">
        <f t="shared" si="12"/>
        <v>0</v>
      </c>
      <c r="H54" s="14">
        <f t="shared" si="12"/>
        <v>0</v>
      </c>
      <c r="I54" s="14">
        <f t="shared" si="12"/>
        <v>0</v>
      </c>
      <c r="J54" s="14">
        <f t="shared" si="12"/>
        <v>0</v>
      </c>
      <c r="K54" s="14">
        <f t="shared" si="12"/>
        <v>0</v>
      </c>
      <c r="L54" s="14">
        <f t="shared" si="12"/>
        <v>0</v>
      </c>
    </row>
    <row r="55" spans="1:12" ht="12.75">
      <c r="A55">
        <v>2031</v>
      </c>
      <c r="B55" t="s">
        <v>7</v>
      </c>
      <c r="E55" s="14">
        <f t="shared" si="12"/>
        <v>0</v>
      </c>
      <c r="F55" s="14">
        <f t="shared" si="12"/>
        <v>0</v>
      </c>
      <c r="G55" s="14">
        <f t="shared" si="12"/>
        <v>0</v>
      </c>
      <c r="H55" s="14">
        <f t="shared" si="12"/>
        <v>0</v>
      </c>
      <c r="I55" s="14">
        <f t="shared" si="12"/>
        <v>0</v>
      </c>
      <c r="J55" s="14">
        <f t="shared" si="12"/>
        <v>0</v>
      </c>
      <c r="K55" s="14">
        <f t="shared" si="12"/>
        <v>0</v>
      </c>
      <c r="L55" s="14">
        <f t="shared" si="12"/>
        <v>0</v>
      </c>
    </row>
    <row r="56" spans="1:12" ht="12.75">
      <c r="A56">
        <v>2040</v>
      </c>
      <c r="B56" t="s">
        <v>10</v>
      </c>
      <c r="E56" s="14">
        <f t="shared" si="12"/>
        <v>0</v>
      </c>
      <c r="F56" s="14">
        <f t="shared" si="12"/>
        <v>0</v>
      </c>
      <c r="G56" s="14">
        <f t="shared" si="12"/>
        <v>0</v>
      </c>
      <c r="H56" s="14">
        <f t="shared" si="12"/>
        <v>0</v>
      </c>
      <c r="I56" s="14">
        <f t="shared" si="12"/>
        <v>0</v>
      </c>
      <c r="J56" s="14">
        <f t="shared" si="12"/>
        <v>0</v>
      </c>
      <c r="K56" s="14">
        <f t="shared" si="12"/>
        <v>0</v>
      </c>
      <c r="L56" s="14">
        <f t="shared" si="12"/>
        <v>0</v>
      </c>
    </row>
    <row r="57" spans="1:12" ht="12.75">
      <c r="A57">
        <v>2016</v>
      </c>
      <c r="B57" t="s">
        <v>3</v>
      </c>
      <c r="E57" s="14">
        <f t="shared" si="12"/>
        <v>0</v>
      </c>
      <c r="F57" s="14">
        <f t="shared" si="12"/>
        <v>0</v>
      </c>
      <c r="G57" s="14">
        <f t="shared" si="12"/>
        <v>0</v>
      </c>
      <c r="H57" s="14">
        <f t="shared" si="12"/>
        <v>0</v>
      </c>
      <c r="I57" s="14">
        <f t="shared" si="12"/>
        <v>0</v>
      </c>
      <c r="J57" s="14">
        <f t="shared" si="12"/>
        <v>0</v>
      </c>
      <c r="K57" s="14">
        <f t="shared" si="12"/>
        <v>0</v>
      </c>
      <c r="L57" s="14">
        <f t="shared" si="12"/>
        <v>0</v>
      </c>
    </row>
    <row r="58" spans="5:12" ht="12.75">
      <c r="E58" s="6">
        <f aca="true" t="shared" si="13" ref="E58:L58">SUM(E50:E57)</f>
        <v>28</v>
      </c>
      <c r="F58" s="6">
        <f t="shared" si="13"/>
        <v>20</v>
      </c>
      <c r="G58" s="6">
        <f t="shared" si="13"/>
        <v>16</v>
      </c>
      <c r="H58" s="6">
        <f t="shared" si="13"/>
        <v>12</v>
      </c>
      <c r="I58" s="6">
        <f t="shared" si="13"/>
        <v>6</v>
      </c>
      <c r="J58" s="6">
        <f t="shared" si="13"/>
        <v>0</v>
      </c>
      <c r="K58" s="6">
        <f t="shared" si="13"/>
        <v>0</v>
      </c>
      <c r="L58" s="6">
        <f t="shared" si="13"/>
        <v>0</v>
      </c>
    </row>
    <row r="61" spans="2:4" ht="12.75">
      <c r="B61" s="3" t="s">
        <v>69</v>
      </c>
      <c r="D61" s="3" t="s">
        <v>70</v>
      </c>
    </row>
    <row r="62" spans="2:4" ht="12.75">
      <c r="B62" t="s">
        <v>71</v>
      </c>
      <c r="D62" t="s">
        <v>73</v>
      </c>
    </row>
    <row r="63" ht="12.75">
      <c r="B63" t="s">
        <v>72</v>
      </c>
    </row>
  </sheetData>
  <sheetProtection password="E11C" sheet="1" objects="1" scenarios="1"/>
  <mergeCells count="4">
    <mergeCell ref="E2:L2"/>
    <mergeCell ref="E21:L21"/>
    <mergeCell ref="E34:L34"/>
    <mergeCell ref="E48:L48"/>
  </mergeCells>
  <conditionalFormatting sqref="E31:L32">
    <cfRule type="cellIs" priority="1" dxfId="0" operator="greaterThan" stopIfTrue="1">
      <formula>0.25</formula>
    </cfRule>
    <cfRule type="cellIs" priority="2" dxfId="1" operator="greaterThan" stopIfTrue="1">
      <formula>0.16</formula>
    </cfRule>
    <cfRule type="cellIs" priority="3" dxfId="2" operator="greaterThan" stopIfTrue="1">
      <formula>0.1</formula>
    </cfRule>
  </conditionalFormatting>
  <conditionalFormatting sqref="E23:L30">
    <cfRule type="cellIs" priority="4" dxfId="3" operator="greaterThan" stopIfTrue="1">
      <formula>0.25</formula>
    </cfRule>
    <cfRule type="cellIs" priority="5" dxfId="4" operator="greaterThan" stopIfTrue="1">
      <formula>0.16</formula>
    </cfRule>
    <cfRule type="cellIs" priority="6" dxfId="5" operator="greaterThan" stopIfTrue="1">
      <formula>0.1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9" scale="57" r:id="rId1"/>
  <headerFooter alignWithMargins="0">
    <oddHeader>&amp;L&amp;"Arial,Bold"&amp;UPROPOSED CHANGES&amp;R&amp;"Arial,Bold"&amp;14APPENDIX 2</oddHeader>
    <oddFooter>&amp;L&amp;"Arial,Italic"*Brentall Number On Roll assumes that all excess pupils from Marlborough Road will attend Brentnall Primary as the nearest school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workbookViewId="0" topLeftCell="A1">
      <selection activeCell="A1" sqref="A1"/>
    </sheetView>
  </sheetViews>
  <sheetFormatPr defaultColWidth="9.140625" defaultRowHeight="12.75"/>
  <cols>
    <col min="2" max="2" width="41.57421875" style="0" customWidth="1"/>
  </cols>
  <sheetData>
    <row r="1" ht="12.75">
      <c r="A1" s="3" t="s">
        <v>54</v>
      </c>
    </row>
    <row r="2" spans="5:12" ht="12.75">
      <c r="E2" s="19" t="s">
        <v>60</v>
      </c>
      <c r="F2" s="19"/>
      <c r="G2" s="19"/>
      <c r="H2" s="19"/>
      <c r="I2" s="19"/>
      <c r="J2" s="19"/>
      <c r="K2" s="19"/>
      <c r="L2" s="19"/>
    </row>
    <row r="3" spans="1:12" ht="12.75">
      <c r="A3" s="15" t="s">
        <v>52</v>
      </c>
      <c r="C3" s="8" t="s">
        <v>61</v>
      </c>
      <c r="E3" s="8">
        <v>2003</v>
      </c>
      <c r="F3" s="8">
        <v>2004</v>
      </c>
      <c r="G3" s="8">
        <v>2005</v>
      </c>
      <c r="H3" s="8">
        <v>2006</v>
      </c>
      <c r="I3" s="8">
        <v>2007</v>
      </c>
      <c r="J3" s="8">
        <v>2008</v>
      </c>
      <c r="K3" s="8">
        <v>2009</v>
      </c>
      <c r="L3" s="8">
        <v>2010</v>
      </c>
    </row>
    <row r="4" spans="1:12" ht="12.75">
      <c r="A4">
        <v>2026</v>
      </c>
      <c r="B4" t="s">
        <v>5</v>
      </c>
      <c r="C4" s="17">
        <v>210</v>
      </c>
      <c r="E4">
        <v>212</v>
      </c>
      <c r="F4">
        <v>206</v>
      </c>
      <c r="G4">
        <v>203</v>
      </c>
      <c r="H4">
        <v>192</v>
      </c>
      <c r="I4">
        <v>187</v>
      </c>
      <c r="J4">
        <v>183</v>
      </c>
      <c r="K4">
        <v>179</v>
      </c>
      <c r="L4">
        <v>173</v>
      </c>
    </row>
    <row r="5" spans="1:12" ht="12.75">
      <c r="A5">
        <v>2037</v>
      </c>
      <c r="B5" t="s">
        <v>9</v>
      </c>
      <c r="C5" s="17">
        <v>270</v>
      </c>
      <c r="E5">
        <v>248</v>
      </c>
      <c r="F5">
        <v>251</v>
      </c>
      <c r="G5">
        <v>249</v>
      </c>
      <c r="H5">
        <v>250</v>
      </c>
      <c r="I5">
        <v>251</v>
      </c>
      <c r="J5">
        <v>252</v>
      </c>
      <c r="K5">
        <v>254</v>
      </c>
      <c r="L5">
        <v>254</v>
      </c>
    </row>
    <row r="6" spans="1:12" ht="12.75">
      <c r="A6">
        <v>2007</v>
      </c>
      <c r="B6" t="s">
        <v>0</v>
      </c>
      <c r="C6" s="17">
        <v>360</v>
      </c>
      <c r="E6">
        <v>331</v>
      </c>
      <c r="F6">
        <v>330</v>
      </c>
      <c r="G6">
        <v>335</v>
      </c>
      <c r="H6">
        <v>335</v>
      </c>
      <c r="I6">
        <v>334</v>
      </c>
      <c r="J6">
        <v>334</v>
      </c>
      <c r="K6">
        <v>330</v>
      </c>
      <c r="L6">
        <v>329</v>
      </c>
    </row>
    <row r="7" spans="1:12" ht="12.75">
      <c r="A7">
        <v>3008</v>
      </c>
      <c r="B7" t="s">
        <v>78</v>
      </c>
      <c r="C7" s="17">
        <v>210</v>
      </c>
      <c r="E7">
        <v>215</v>
      </c>
      <c r="F7">
        <v>212</v>
      </c>
      <c r="G7">
        <v>213</v>
      </c>
      <c r="H7">
        <v>213</v>
      </c>
      <c r="I7">
        <v>213</v>
      </c>
      <c r="J7">
        <v>211</v>
      </c>
      <c r="K7">
        <v>210</v>
      </c>
      <c r="L7">
        <v>208</v>
      </c>
    </row>
    <row r="8" spans="1:12" ht="12.75">
      <c r="A8">
        <v>2095</v>
      </c>
      <c r="B8" t="s">
        <v>34</v>
      </c>
      <c r="C8" s="17">
        <v>490</v>
      </c>
      <c r="E8">
        <v>459</v>
      </c>
      <c r="F8">
        <v>454</v>
      </c>
      <c r="G8">
        <v>455</v>
      </c>
      <c r="H8">
        <v>459</v>
      </c>
      <c r="I8">
        <v>453</v>
      </c>
      <c r="J8">
        <v>452</v>
      </c>
      <c r="K8">
        <v>452</v>
      </c>
      <c r="L8">
        <v>451</v>
      </c>
    </row>
    <row r="9" spans="1:12" ht="12.75">
      <c r="A9">
        <v>2070</v>
      </c>
      <c r="B9" t="s">
        <v>19</v>
      </c>
      <c r="C9" s="17">
        <f>45*7</f>
        <v>315</v>
      </c>
      <c r="E9">
        <v>317</v>
      </c>
      <c r="F9">
        <v>309</v>
      </c>
      <c r="G9">
        <v>297</v>
      </c>
      <c r="H9">
        <v>291</v>
      </c>
      <c r="I9">
        <v>282</v>
      </c>
      <c r="J9">
        <v>276</v>
      </c>
      <c r="K9">
        <v>267</v>
      </c>
      <c r="L9">
        <v>257</v>
      </c>
    </row>
    <row r="10" spans="1:12" ht="12.75">
      <c r="A10">
        <v>2090</v>
      </c>
      <c r="B10" t="s">
        <v>30</v>
      </c>
      <c r="C10" s="17">
        <v>420</v>
      </c>
      <c r="E10">
        <v>434</v>
      </c>
      <c r="F10">
        <v>432</v>
      </c>
      <c r="G10">
        <v>430</v>
      </c>
      <c r="H10">
        <v>427</v>
      </c>
      <c r="I10">
        <v>426</v>
      </c>
      <c r="J10">
        <v>424</v>
      </c>
      <c r="K10">
        <v>422</v>
      </c>
      <c r="L10">
        <v>420</v>
      </c>
    </row>
    <row r="11" spans="1:12" ht="12.75">
      <c r="A11">
        <v>2091</v>
      </c>
      <c r="B11" t="s">
        <v>31</v>
      </c>
      <c r="C11" s="17">
        <v>210</v>
      </c>
      <c r="E11">
        <v>203</v>
      </c>
      <c r="F11">
        <v>205</v>
      </c>
      <c r="G11">
        <v>210</v>
      </c>
      <c r="H11">
        <v>214</v>
      </c>
      <c r="I11">
        <v>218</v>
      </c>
      <c r="J11">
        <v>224</v>
      </c>
      <c r="K11">
        <v>228</v>
      </c>
      <c r="L11">
        <v>233</v>
      </c>
    </row>
    <row r="12" spans="1:12" ht="12.75">
      <c r="A12">
        <v>2092</v>
      </c>
      <c r="B12" t="s">
        <v>32</v>
      </c>
      <c r="C12" s="17">
        <v>420</v>
      </c>
      <c r="E12">
        <v>388</v>
      </c>
      <c r="F12">
        <v>379</v>
      </c>
      <c r="G12">
        <v>376</v>
      </c>
      <c r="H12">
        <v>365</v>
      </c>
      <c r="I12">
        <v>365</v>
      </c>
      <c r="J12">
        <v>367</v>
      </c>
      <c r="K12">
        <v>359</v>
      </c>
      <c r="L12">
        <v>354</v>
      </c>
    </row>
    <row r="13" spans="1:12" ht="12.75">
      <c r="A13">
        <v>3041</v>
      </c>
      <c r="B13" t="s">
        <v>48</v>
      </c>
      <c r="C13" s="17">
        <v>198</v>
      </c>
      <c r="E13">
        <v>183</v>
      </c>
      <c r="F13">
        <v>180</v>
      </c>
      <c r="G13">
        <v>177</v>
      </c>
      <c r="H13">
        <v>173</v>
      </c>
      <c r="I13">
        <v>171</v>
      </c>
      <c r="J13">
        <v>171</v>
      </c>
      <c r="K13">
        <v>166</v>
      </c>
      <c r="L13">
        <v>163</v>
      </c>
    </row>
    <row r="14" spans="1:12" ht="12.75">
      <c r="A14">
        <v>2065</v>
      </c>
      <c r="B14" t="s">
        <v>18</v>
      </c>
      <c r="C14" s="17">
        <v>315</v>
      </c>
      <c r="E14">
        <v>304</v>
      </c>
      <c r="F14">
        <v>305</v>
      </c>
      <c r="G14">
        <v>305</v>
      </c>
      <c r="H14">
        <v>305</v>
      </c>
      <c r="I14">
        <v>305</v>
      </c>
      <c r="J14">
        <v>309</v>
      </c>
      <c r="K14">
        <v>309</v>
      </c>
      <c r="L14">
        <v>309</v>
      </c>
    </row>
    <row r="15" spans="3:12" ht="12.75">
      <c r="C15" s="5">
        <f>SUM(C4:C14)</f>
        <v>3418</v>
      </c>
      <c r="E15" s="10">
        <f aca="true" t="shared" si="0" ref="E15:L15">SUM(E4:E14)</f>
        <v>3294</v>
      </c>
      <c r="F15" s="10">
        <f t="shared" si="0"/>
        <v>3263</v>
      </c>
      <c r="G15" s="10">
        <f t="shared" si="0"/>
        <v>3250</v>
      </c>
      <c r="H15" s="10">
        <f t="shared" si="0"/>
        <v>3224</v>
      </c>
      <c r="I15" s="10">
        <f t="shared" si="0"/>
        <v>3205</v>
      </c>
      <c r="J15" s="10">
        <f t="shared" si="0"/>
        <v>3203</v>
      </c>
      <c r="K15" s="10">
        <f t="shared" si="0"/>
        <v>3176</v>
      </c>
      <c r="L15" s="10">
        <f t="shared" si="0"/>
        <v>3151</v>
      </c>
    </row>
    <row r="17" spans="3:12" ht="12.75">
      <c r="C17" s="7" t="s">
        <v>53</v>
      </c>
      <c r="D17" s="2"/>
      <c r="E17" s="11">
        <f>E53/$C15</f>
        <v>0.04300760678759508</v>
      </c>
      <c r="F17" s="11">
        <f aca="true" t="shared" si="1" ref="F17:L17">F53/$C15</f>
        <v>0.049444119368051494</v>
      </c>
      <c r="G17" s="11">
        <f t="shared" si="1"/>
        <v>0.05295494441193681</v>
      </c>
      <c r="H17" s="11">
        <f t="shared" si="1"/>
        <v>0.060854300760678756</v>
      </c>
      <c r="I17" s="11">
        <f t="shared" si="1"/>
        <v>0.06729081334113517</v>
      </c>
      <c r="J17" s="11">
        <f t="shared" si="1"/>
        <v>0.0684610883557636</v>
      </c>
      <c r="K17" s="11">
        <f t="shared" si="1"/>
        <v>0.07665301345816267</v>
      </c>
      <c r="L17" s="11">
        <f t="shared" si="1"/>
        <v>0.08484493856056173</v>
      </c>
    </row>
    <row r="18" spans="3:12" ht="12.75">
      <c r="C18" s="7" t="s">
        <v>62</v>
      </c>
      <c r="D18" s="2"/>
      <c r="E18" s="11">
        <f>E70/$C15</f>
        <v>0.006729081334113517</v>
      </c>
      <c r="F18" s="11">
        <f aca="true" t="shared" si="2" ref="F18:L18">F70/$C15</f>
        <v>0.004095962551199532</v>
      </c>
      <c r="G18" s="11">
        <f t="shared" si="2"/>
        <v>0.0038033937975424223</v>
      </c>
      <c r="H18" s="11">
        <f t="shared" si="2"/>
        <v>0.004095962551199532</v>
      </c>
      <c r="I18" s="11">
        <f t="shared" si="2"/>
        <v>0.00497366881217086</v>
      </c>
      <c r="J18" s="11">
        <f t="shared" si="2"/>
        <v>0.005558806319485079</v>
      </c>
      <c r="K18" s="11">
        <f t="shared" si="2"/>
        <v>0.005851375073142188</v>
      </c>
      <c r="L18" s="11">
        <f t="shared" si="2"/>
        <v>0.006729081334113517</v>
      </c>
    </row>
    <row r="19" spans="3:12" ht="12.75">
      <c r="C19" s="7" t="s">
        <v>63</v>
      </c>
      <c r="D19" s="2"/>
      <c r="E19" s="11">
        <f aca="true" t="shared" si="3" ref="E19:L19">E15/$C15</f>
        <v>0.9637214745465185</v>
      </c>
      <c r="F19" s="11">
        <f t="shared" si="3"/>
        <v>0.954651843183148</v>
      </c>
      <c r="G19" s="11">
        <f t="shared" si="3"/>
        <v>0.9508484493856056</v>
      </c>
      <c r="H19" s="11">
        <f t="shared" si="3"/>
        <v>0.9432416617905208</v>
      </c>
      <c r="I19" s="11">
        <f t="shared" si="3"/>
        <v>0.9376828554710357</v>
      </c>
      <c r="J19" s="11">
        <f t="shared" si="3"/>
        <v>0.9370977179637214</v>
      </c>
      <c r="K19" s="11">
        <f t="shared" si="3"/>
        <v>0.9291983616149795</v>
      </c>
      <c r="L19" s="11">
        <f t="shared" si="3"/>
        <v>0.9218841427735518</v>
      </c>
    </row>
    <row r="20" spans="3:12" ht="12.75">
      <c r="C20" s="7" t="s">
        <v>65</v>
      </c>
      <c r="D20" s="2"/>
      <c r="E20" s="12">
        <f>E70</f>
        <v>23</v>
      </c>
      <c r="F20" s="12">
        <f aca="true" t="shared" si="4" ref="F20:L20">F70</f>
        <v>14</v>
      </c>
      <c r="G20" s="12">
        <f t="shared" si="4"/>
        <v>13</v>
      </c>
      <c r="H20" s="12">
        <f t="shared" si="4"/>
        <v>14</v>
      </c>
      <c r="I20" s="12">
        <f t="shared" si="4"/>
        <v>17</v>
      </c>
      <c r="J20" s="12">
        <f t="shared" si="4"/>
        <v>19</v>
      </c>
      <c r="K20" s="12">
        <f t="shared" si="4"/>
        <v>20</v>
      </c>
      <c r="L20" s="12">
        <f t="shared" si="4"/>
        <v>23</v>
      </c>
    </row>
    <row r="24" spans="5:12" ht="12.75">
      <c r="E24" s="20" t="s">
        <v>64</v>
      </c>
      <c r="F24" s="20"/>
      <c r="G24" s="20"/>
      <c r="H24" s="20"/>
      <c r="I24" s="20"/>
      <c r="J24" s="20"/>
      <c r="K24" s="20"/>
      <c r="L24" s="20"/>
    </row>
    <row r="25" spans="5:12" ht="12.75">
      <c r="E25" s="8">
        <v>2003</v>
      </c>
      <c r="F25" s="8">
        <v>2004</v>
      </c>
      <c r="G25" s="8">
        <v>2005</v>
      </c>
      <c r="H25" s="8">
        <v>2006</v>
      </c>
      <c r="I25" s="8">
        <v>2007</v>
      </c>
      <c r="J25" s="8">
        <v>2008</v>
      </c>
      <c r="K25" s="8">
        <v>2009</v>
      </c>
      <c r="L25" s="8">
        <v>2010</v>
      </c>
    </row>
    <row r="26" spans="1:14" ht="12.75">
      <c r="A26">
        <v>2026</v>
      </c>
      <c r="B26" t="s">
        <v>5</v>
      </c>
      <c r="E26" s="18">
        <f aca="true" t="shared" si="5" ref="E26:E34">E42/$C4</f>
        <v>0</v>
      </c>
      <c r="F26" s="18">
        <f aca="true" t="shared" si="6" ref="F26:L26">F42/$C4</f>
        <v>0.01904761904761905</v>
      </c>
      <c r="G26" s="18">
        <f t="shared" si="6"/>
        <v>0.03333333333333333</v>
      </c>
      <c r="H26" s="18">
        <f t="shared" si="6"/>
        <v>0.08571428571428572</v>
      </c>
      <c r="I26" s="18">
        <f t="shared" si="6"/>
        <v>0.10952380952380952</v>
      </c>
      <c r="J26" s="18">
        <f t="shared" si="6"/>
        <v>0.12857142857142856</v>
      </c>
      <c r="K26" s="18">
        <f t="shared" si="6"/>
        <v>0.14761904761904762</v>
      </c>
      <c r="L26" s="18">
        <f t="shared" si="6"/>
        <v>0.1761904761904762</v>
      </c>
      <c r="N26" s="3" t="s">
        <v>100</v>
      </c>
    </row>
    <row r="27" spans="1:14" ht="12.75">
      <c r="A27">
        <v>2037</v>
      </c>
      <c r="B27" t="s">
        <v>9</v>
      </c>
      <c r="E27" s="18">
        <f t="shared" si="5"/>
        <v>0.08148148148148149</v>
      </c>
      <c r="F27" s="18">
        <f aca="true" t="shared" si="7" ref="F27:L34">F43/$C5</f>
        <v>0.07037037037037037</v>
      </c>
      <c r="G27" s="18">
        <f t="shared" si="7"/>
        <v>0.07777777777777778</v>
      </c>
      <c r="H27" s="18">
        <f t="shared" si="7"/>
        <v>0.07407407407407407</v>
      </c>
      <c r="I27" s="18">
        <f t="shared" si="7"/>
        <v>0.07037037037037037</v>
      </c>
      <c r="J27" s="18">
        <f t="shared" si="7"/>
        <v>0.06666666666666667</v>
      </c>
      <c r="K27" s="18">
        <f t="shared" si="7"/>
        <v>0.05925925925925926</v>
      </c>
      <c r="L27" s="18">
        <f t="shared" si="7"/>
        <v>0.05925925925925926</v>
      </c>
      <c r="N27" t="s">
        <v>97</v>
      </c>
    </row>
    <row r="28" spans="1:14" ht="12.75">
      <c r="A28">
        <v>2007</v>
      </c>
      <c r="B28" t="s">
        <v>0</v>
      </c>
      <c r="E28" s="18">
        <f t="shared" si="5"/>
        <v>0.08055555555555556</v>
      </c>
      <c r="F28" s="18">
        <f t="shared" si="7"/>
        <v>0.08333333333333333</v>
      </c>
      <c r="G28" s="18">
        <f t="shared" si="7"/>
        <v>0.06944444444444445</v>
      </c>
      <c r="H28" s="18">
        <f t="shared" si="7"/>
        <v>0.06944444444444445</v>
      </c>
      <c r="I28" s="18">
        <f t="shared" si="7"/>
        <v>0.07222222222222222</v>
      </c>
      <c r="J28" s="18">
        <f t="shared" si="7"/>
        <v>0.07222222222222222</v>
      </c>
      <c r="K28" s="18">
        <f t="shared" si="7"/>
        <v>0.08333333333333333</v>
      </c>
      <c r="L28" s="18">
        <f t="shared" si="7"/>
        <v>0.08611111111111111</v>
      </c>
      <c r="N28" t="s">
        <v>99</v>
      </c>
    </row>
    <row r="29" spans="1:14" ht="12.75">
      <c r="A29">
        <v>3008</v>
      </c>
      <c r="B29" t="s">
        <v>39</v>
      </c>
      <c r="E29" s="18">
        <f t="shared" si="5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0</v>
      </c>
      <c r="J29" s="18">
        <f t="shared" si="7"/>
        <v>0</v>
      </c>
      <c r="K29" s="18">
        <f t="shared" si="7"/>
        <v>0</v>
      </c>
      <c r="L29" s="18">
        <f t="shared" si="7"/>
        <v>0.009523809523809525</v>
      </c>
      <c r="N29" t="s">
        <v>98</v>
      </c>
    </row>
    <row r="30" spans="1:12" ht="12.75">
      <c r="A30">
        <v>2095</v>
      </c>
      <c r="B30" t="s">
        <v>34</v>
      </c>
      <c r="E30" s="18">
        <f t="shared" si="5"/>
        <v>0.06326530612244897</v>
      </c>
      <c r="F30" s="18">
        <f t="shared" si="7"/>
        <v>0.07346938775510205</v>
      </c>
      <c r="G30" s="18">
        <f t="shared" si="7"/>
        <v>0.07142857142857142</v>
      </c>
      <c r="H30" s="18">
        <f t="shared" si="7"/>
        <v>0.06326530612244897</v>
      </c>
      <c r="I30" s="18">
        <f t="shared" si="7"/>
        <v>0.07551020408163266</v>
      </c>
      <c r="J30" s="18">
        <f t="shared" si="7"/>
        <v>0.07755102040816327</v>
      </c>
      <c r="K30" s="18">
        <f t="shared" si="7"/>
        <v>0.07755102040816327</v>
      </c>
      <c r="L30" s="18">
        <f t="shared" si="7"/>
        <v>0.07959183673469387</v>
      </c>
    </row>
    <row r="31" spans="1:12" ht="12.75">
      <c r="A31">
        <v>2070</v>
      </c>
      <c r="B31" t="s">
        <v>19</v>
      </c>
      <c r="E31" s="18">
        <f t="shared" si="5"/>
        <v>0</v>
      </c>
      <c r="F31" s="18">
        <f t="shared" si="7"/>
        <v>0.01904761904761905</v>
      </c>
      <c r="G31" s="18">
        <f t="shared" si="7"/>
        <v>0.05714285714285714</v>
      </c>
      <c r="H31" s="18">
        <f t="shared" si="7"/>
        <v>0.0761904761904762</v>
      </c>
      <c r="I31" s="18">
        <f t="shared" si="7"/>
        <v>0.10476190476190476</v>
      </c>
      <c r="J31" s="18">
        <f t="shared" si="7"/>
        <v>0.12380952380952381</v>
      </c>
      <c r="K31" s="18">
        <f t="shared" si="7"/>
        <v>0.1523809523809524</v>
      </c>
      <c r="L31" s="18">
        <f t="shared" si="7"/>
        <v>0.18412698412698414</v>
      </c>
    </row>
    <row r="32" spans="1:12" ht="12.75">
      <c r="A32">
        <v>2090</v>
      </c>
      <c r="B32" t="s">
        <v>30</v>
      </c>
      <c r="E32" s="18">
        <f t="shared" si="5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  <c r="J32" s="18">
        <f t="shared" si="7"/>
        <v>0</v>
      </c>
      <c r="K32" s="18">
        <f t="shared" si="7"/>
        <v>0</v>
      </c>
      <c r="L32" s="18">
        <f t="shared" si="7"/>
        <v>0</v>
      </c>
    </row>
    <row r="33" spans="1:12" ht="12.75">
      <c r="A33">
        <v>2091</v>
      </c>
      <c r="B33" t="s">
        <v>31</v>
      </c>
      <c r="E33" s="18">
        <f t="shared" si="5"/>
        <v>0.03333333333333333</v>
      </c>
      <c r="F33" s="18">
        <f t="shared" si="7"/>
        <v>0.023809523809523808</v>
      </c>
      <c r="G33" s="18">
        <f t="shared" si="7"/>
        <v>0</v>
      </c>
      <c r="H33" s="18">
        <f t="shared" si="7"/>
        <v>0</v>
      </c>
      <c r="I33" s="18">
        <f t="shared" si="7"/>
        <v>0</v>
      </c>
      <c r="J33" s="18">
        <f t="shared" si="7"/>
        <v>0</v>
      </c>
      <c r="K33" s="18">
        <f t="shared" si="7"/>
        <v>0</v>
      </c>
      <c r="L33" s="18">
        <f t="shared" si="7"/>
        <v>0</v>
      </c>
    </row>
    <row r="34" spans="1:12" ht="12.75">
      <c r="A34">
        <v>2092</v>
      </c>
      <c r="B34" t="s">
        <v>32</v>
      </c>
      <c r="E34" s="18">
        <f t="shared" si="5"/>
        <v>0.0761904761904762</v>
      </c>
      <c r="F34" s="18">
        <f t="shared" si="7"/>
        <v>0.09761904761904762</v>
      </c>
      <c r="G34" s="18">
        <f t="shared" si="7"/>
        <v>0.10476190476190476</v>
      </c>
      <c r="H34" s="18">
        <f t="shared" si="7"/>
        <v>0.13095238095238096</v>
      </c>
      <c r="I34" s="18">
        <f t="shared" si="7"/>
        <v>0.13095238095238096</v>
      </c>
      <c r="J34" s="18">
        <f t="shared" si="7"/>
        <v>0.1261904761904762</v>
      </c>
      <c r="K34" s="18">
        <f t="shared" si="7"/>
        <v>0.14523809523809525</v>
      </c>
      <c r="L34" s="18">
        <f t="shared" si="7"/>
        <v>0.15714285714285714</v>
      </c>
    </row>
    <row r="35" spans="1:12" ht="12.75">
      <c r="A35">
        <v>3041</v>
      </c>
      <c r="B35" t="s">
        <v>48</v>
      </c>
      <c r="E35" s="18">
        <f aca="true" t="shared" si="8" ref="E35:L35">E51/$C13</f>
        <v>0.07575757575757576</v>
      </c>
      <c r="F35" s="18">
        <f t="shared" si="8"/>
        <v>0.09090909090909091</v>
      </c>
      <c r="G35" s="18">
        <f t="shared" si="8"/>
        <v>0.10606060606060606</v>
      </c>
      <c r="H35" s="18">
        <f t="shared" si="8"/>
        <v>0.12626262626262627</v>
      </c>
      <c r="I35" s="18">
        <f t="shared" si="8"/>
        <v>0.13636363636363635</v>
      </c>
      <c r="J35" s="18">
        <f t="shared" si="8"/>
        <v>0.13636363636363635</v>
      </c>
      <c r="K35" s="18">
        <f t="shared" si="8"/>
        <v>0.16161616161616163</v>
      </c>
      <c r="L35" s="18">
        <f t="shared" si="8"/>
        <v>0.17676767676767677</v>
      </c>
    </row>
    <row r="36" spans="1:12" ht="12.75">
      <c r="A36">
        <v>2065</v>
      </c>
      <c r="B36" t="s">
        <v>18</v>
      </c>
      <c r="E36" s="18">
        <f aca="true" t="shared" si="9" ref="E36:L36">E52/$C14</f>
        <v>0.03492063492063492</v>
      </c>
      <c r="F36" s="18">
        <f t="shared" si="9"/>
        <v>0.031746031746031744</v>
      </c>
      <c r="G36" s="18">
        <f t="shared" si="9"/>
        <v>0.031746031746031744</v>
      </c>
      <c r="H36" s="18">
        <f t="shared" si="9"/>
        <v>0.031746031746031744</v>
      </c>
      <c r="I36" s="18">
        <f t="shared" si="9"/>
        <v>0.031746031746031744</v>
      </c>
      <c r="J36" s="18">
        <f t="shared" si="9"/>
        <v>0.01904761904761905</v>
      </c>
      <c r="K36" s="18">
        <f t="shared" si="9"/>
        <v>0.01904761904761905</v>
      </c>
      <c r="L36" s="18">
        <f t="shared" si="9"/>
        <v>0.01904761904761905</v>
      </c>
    </row>
    <row r="40" spans="5:12" ht="12.75">
      <c r="E40" s="20" t="s">
        <v>66</v>
      </c>
      <c r="F40" s="20"/>
      <c r="G40" s="20"/>
      <c r="H40" s="20"/>
      <c r="I40" s="20"/>
      <c r="J40" s="20"/>
      <c r="K40" s="20"/>
      <c r="L40" s="20"/>
    </row>
    <row r="41" spans="5:12" ht="12.75">
      <c r="E41" s="8">
        <v>2003</v>
      </c>
      <c r="F41" s="8">
        <v>2004</v>
      </c>
      <c r="G41" s="8">
        <v>2005</v>
      </c>
      <c r="H41" s="8">
        <v>2006</v>
      </c>
      <c r="I41" s="8">
        <v>2007</v>
      </c>
      <c r="J41" s="8">
        <v>2008</v>
      </c>
      <c r="K41" s="8">
        <v>2009</v>
      </c>
      <c r="L41" s="8">
        <v>2010</v>
      </c>
    </row>
    <row r="42" spans="1:12" ht="12.75">
      <c r="A42">
        <v>2026</v>
      </c>
      <c r="B42" t="s">
        <v>5</v>
      </c>
      <c r="E42">
        <f aca="true" t="shared" si="10" ref="E42:E50">IF($C4-E4&gt;0,$C4-E4,0)</f>
        <v>0</v>
      </c>
      <c r="F42">
        <f aca="true" t="shared" si="11" ref="F42:L42">IF($C4-F4&gt;0,$C4-F4,0)</f>
        <v>4</v>
      </c>
      <c r="G42">
        <f t="shared" si="11"/>
        <v>7</v>
      </c>
      <c r="H42">
        <f t="shared" si="11"/>
        <v>18</v>
      </c>
      <c r="I42">
        <f t="shared" si="11"/>
        <v>23</v>
      </c>
      <c r="J42">
        <f t="shared" si="11"/>
        <v>27</v>
      </c>
      <c r="K42">
        <f t="shared" si="11"/>
        <v>31</v>
      </c>
      <c r="L42">
        <f t="shared" si="11"/>
        <v>37</v>
      </c>
    </row>
    <row r="43" spans="1:12" ht="12.75">
      <c r="A43">
        <v>2037</v>
      </c>
      <c r="B43" t="s">
        <v>9</v>
      </c>
      <c r="E43">
        <f t="shared" si="10"/>
        <v>22</v>
      </c>
      <c r="F43">
        <f aca="true" t="shared" si="12" ref="F43:L50">IF($C5-F5&gt;0,$C5-F5,0)</f>
        <v>19</v>
      </c>
      <c r="G43">
        <f t="shared" si="12"/>
        <v>21</v>
      </c>
      <c r="H43">
        <f t="shared" si="12"/>
        <v>20</v>
      </c>
      <c r="I43">
        <f t="shared" si="12"/>
        <v>19</v>
      </c>
      <c r="J43">
        <f t="shared" si="12"/>
        <v>18</v>
      </c>
      <c r="K43">
        <f t="shared" si="12"/>
        <v>16</v>
      </c>
      <c r="L43">
        <f t="shared" si="12"/>
        <v>16</v>
      </c>
    </row>
    <row r="44" spans="1:12" ht="12.75">
      <c r="A44">
        <v>2007</v>
      </c>
      <c r="B44" t="s">
        <v>0</v>
      </c>
      <c r="E44">
        <f t="shared" si="10"/>
        <v>29</v>
      </c>
      <c r="F44">
        <f t="shared" si="12"/>
        <v>30</v>
      </c>
      <c r="G44">
        <f t="shared" si="12"/>
        <v>25</v>
      </c>
      <c r="H44">
        <f t="shared" si="12"/>
        <v>25</v>
      </c>
      <c r="I44">
        <f t="shared" si="12"/>
        <v>26</v>
      </c>
      <c r="J44">
        <f t="shared" si="12"/>
        <v>26</v>
      </c>
      <c r="K44">
        <f t="shared" si="12"/>
        <v>30</v>
      </c>
      <c r="L44">
        <f t="shared" si="12"/>
        <v>31</v>
      </c>
    </row>
    <row r="45" spans="1:12" ht="12.75">
      <c r="A45">
        <v>3008</v>
      </c>
      <c r="B45" t="s">
        <v>39</v>
      </c>
      <c r="E45">
        <f t="shared" si="10"/>
        <v>0</v>
      </c>
      <c r="F45">
        <f t="shared" si="12"/>
        <v>0</v>
      </c>
      <c r="G45">
        <f t="shared" si="12"/>
        <v>0</v>
      </c>
      <c r="H45">
        <f t="shared" si="12"/>
        <v>0</v>
      </c>
      <c r="I45">
        <f t="shared" si="12"/>
        <v>0</v>
      </c>
      <c r="J45">
        <f t="shared" si="12"/>
        <v>0</v>
      </c>
      <c r="K45">
        <f t="shared" si="12"/>
        <v>0</v>
      </c>
      <c r="L45">
        <f t="shared" si="12"/>
        <v>2</v>
      </c>
    </row>
    <row r="46" spans="1:12" ht="12.75">
      <c r="A46">
        <v>2095</v>
      </c>
      <c r="B46" t="s">
        <v>34</v>
      </c>
      <c r="E46">
        <f t="shared" si="10"/>
        <v>31</v>
      </c>
      <c r="F46">
        <f t="shared" si="12"/>
        <v>36</v>
      </c>
      <c r="G46">
        <f t="shared" si="12"/>
        <v>35</v>
      </c>
      <c r="H46">
        <f t="shared" si="12"/>
        <v>31</v>
      </c>
      <c r="I46">
        <f t="shared" si="12"/>
        <v>37</v>
      </c>
      <c r="J46">
        <f t="shared" si="12"/>
        <v>38</v>
      </c>
      <c r="K46">
        <f t="shared" si="12"/>
        <v>38</v>
      </c>
      <c r="L46">
        <f t="shared" si="12"/>
        <v>39</v>
      </c>
    </row>
    <row r="47" spans="1:12" ht="12.75">
      <c r="A47">
        <v>2070</v>
      </c>
      <c r="B47" t="s">
        <v>19</v>
      </c>
      <c r="E47">
        <f t="shared" si="10"/>
        <v>0</v>
      </c>
      <c r="F47">
        <f t="shared" si="12"/>
        <v>6</v>
      </c>
      <c r="G47">
        <f t="shared" si="12"/>
        <v>18</v>
      </c>
      <c r="H47">
        <f t="shared" si="12"/>
        <v>24</v>
      </c>
      <c r="I47">
        <f t="shared" si="12"/>
        <v>33</v>
      </c>
      <c r="J47">
        <f t="shared" si="12"/>
        <v>39</v>
      </c>
      <c r="K47">
        <f t="shared" si="12"/>
        <v>48</v>
      </c>
      <c r="L47">
        <f t="shared" si="12"/>
        <v>58</v>
      </c>
    </row>
    <row r="48" spans="1:12" ht="12.75">
      <c r="A48">
        <v>2090</v>
      </c>
      <c r="B48" t="s">
        <v>30</v>
      </c>
      <c r="E48">
        <f t="shared" si="10"/>
        <v>0</v>
      </c>
      <c r="F48">
        <f t="shared" si="12"/>
        <v>0</v>
      </c>
      <c r="G48">
        <f t="shared" si="12"/>
        <v>0</v>
      </c>
      <c r="H48">
        <f t="shared" si="12"/>
        <v>0</v>
      </c>
      <c r="I48">
        <f t="shared" si="12"/>
        <v>0</v>
      </c>
      <c r="J48">
        <f t="shared" si="12"/>
        <v>0</v>
      </c>
      <c r="K48">
        <f t="shared" si="12"/>
        <v>0</v>
      </c>
      <c r="L48">
        <f t="shared" si="12"/>
        <v>0</v>
      </c>
    </row>
    <row r="49" spans="1:12" ht="12.75">
      <c r="A49">
        <v>2091</v>
      </c>
      <c r="B49" t="s">
        <v>31</v>
      </c>
      <c r="E49">
        <f t="shared" si="10"/>
        <v>7</v>
      </c>
      <c r="F49">
        <f t="shared" si="12"/>
        <v>5</v>
      </c>
      <c r="G49">
        <f t="shared" si="12"/>
        <v>0</v>
      </c>
      <c r="H49">
        <f t="shared" si="12"/>
        <v>0</v>
      </c>
      <c r="I49">
        <f t="shared" si="12"/>
        <v>0</v>
      </c>
      <c r="J49">
        <f t="shared" si="12"/>
        <v>0</v>
      </c>
      <c r="K49">
        <f t="shared" si="12"/>
        <v>0</v>
      </c>
      <c r="L49">
        <f t="shared" si="12"/>
        <v>0</v>
      </c>
    </row>
    <row r="50" spans="1:12" ht="12.75">
      <c r="A50">
        <v>2092</v>
      </c>
      <c r="B50" t="s">
        <v>32</v>
      </c>
      <c r="E50">
        <f t="shared" si="10"/>
        <v>32</v>
      </c>
      <c r="F50">
        <f t="shared" si="12"/>
        <v>41</v>
      </c>
      <c r="G50">
        <f t="shared" si="12"/>
        <v>44</v>
      </c>
      <c r="H50">
        <f t="shared" si="12"/>
        <v>55</v>
      </c>
      <c r="I50">
        <f t="shared" si="12"/>
        <v>55</v>
      </c>
      <c r="J50">
        <f t="shared" si="12"/>
        <v>53</v>
      </c>
      <c r="K50">
        <f t="shared" si="12"/>
        <v>61</v>
      </c>
      <c r="L50">
        <f t="shared" si="12"/>
        <v>66</v>
      </c>
    </row>
    <row r="51" spans="1:12" ht="12.75">
      <c r="A51">
        <v>3041</v>
      </c>
      <c r="B51" t="s">
        <v>48</v>
      </c>
      <c r="E51">
        <f aca="true" t="shared" si="13" ref="E51:L51">IF($C13-E13&gt;0,$C13-E13,0)</f>
        <v>15</v>
      </c>
      <c r="F51">
        <f t="shared" si="13"/>
        <v>18</v>
      </c>
      <c r="G51">
        <f t="shared" si="13"/>
        <v>21</v>
      </c>
      <c r="H51">
        <f t="shared" si="13"/>
        <v>25</v>
      </c>
      <c r="I51">
        <f t="shared" si="13"/>
        <v>27</v>
      </c>
      <c r="J51">
        <f t="shared" si="13"/>
        <v>27</v>
      </c>
      <c r="K51">
        <f t="shared" si="13"/>
        <v>32</v>
      </c>
      <c r="L51">
        <f t="shared" si="13"/>
        <v>35</v>
      </c>
    </row>
    <row r="52" spans="1:12" ht="12.75">
      <c r="A52">
        <v>2065</v>
      </c>
      <c r="B52" t="s">
        <v>18</v>
      </c>
      <c r="E52">
        <f aca="true" t="shared" si="14" ref="E52:L52">IF($C14-E14&gt;0,$C14-E14,0)</f>
        <v>11</v>
      </c>
      <c r="F52">
        <f t="shared" si="14"/>
        <v>10</v>
      </c>
      <c r="G52">
        <f t="shared" si="14"/>
        <v>10</v>
      </c>
      <c r="H52">
        <f t="shared" si="14"/>
        <v>10</v>
      </c>
      <c r="I52">
        <f t="shared" si="14"/>
        <v>10</v>
      </c>
      <c r="J52">
        <f t="shared" si="14"/>
        <v>6</v>
      </c>
      <c r="K52">
        <f t="shared" si="14"/>
        <v>6</v>
      </c>
      <c r="L52">
        <f t="shared" si="14"/>
        <v>6</v>
      </c>
    </row>
    <row r="53" spans="5:12" ht="12.75">
      <c r="E53" s="3">
        <f aca="true" t="shared" si="15" ref="E53:L53">SUM(E42:E52)</f>
        <v>147</v>
      </c>
      <c r="F53" s="3">
        <f t="shared" si="15"/>
        <v>169</v>
      </c>
      <c r="G53" s="3">
        <f t="shared" si="15"/>
        <v>181</v>
      </c>
      <c r="H53" s="3">
        <f t="shared" si="15"/>
        <v>208</v>
      </c>
      <c r="I53" s="3">
        <f t="shared" si="15"/>
        <v>230</v>
      </c>
      <c r="J53" s="3">
        <f t="shared" si="15"/>
        <v>234</v>
      </c>
      <c r="K53" s="3">
        <f t="shared" si="15"/>
        <v>262</v>
      </c>
      <c r="L53" s="3">
        <f t="shared" si="15"/>
        <v>290</v>
      </c>
    </row>
    <row r="57" spans="5:12" ht="12.75">
      <c r="E57" s="20" t="s">
        <v>67</v>
      </c>
      <c r="F57" s="20"/>
      <c r="G57" s="20"/>
      <c r="H57" s="20"/>
      <c r="I57" s="20"/>
      <c r="J57" s="20"/>
      <c r="K57" s="20"/>
      <c r="L57" s="20"/>
    </row>
    <row r="58" spans="5:12" ht="12.75">
      <c r="E58" s="8">
        <v>2003</v>
      </c>
      <c r="F58" s="8">
        <v>2004</v>
      </c>
      <c r="G58" s="8">
        <v>2005</v>
      </c>
      <c r="H58" s="8">
        <v>2006</v>
      </c>
      <c r="I58" s="8">
        <v>2007</v>
      </c>
      <c r="J58" s="8">
        <v>2008</v>
      </c>
      <c r="K58" s="8">
        <v>2009</v>
      </c>
      <c r="L58" s="8">
        <v>2010</v>
      </c>
    </row>
    <row r="59" spans="1:12" ht="12.75">
      <c r="A59">
        <v>2026</v>
      </c>
      <c r="B59" t="s">
        <v>5</v>
      </c>
      <c r="E59" s="1">
        <f>IF(E4-$C4&gt;0,E4-$C4,0)</f>
        <v>2</v>
      </c>
      <c r="F59" s="1">
        <f aca="true" t="shared" si="16" ref="F59:L59">IF(F4-$C4&gt;0,F4-$C4,0)</f>
        <v>0</v>
      </c>
      <c r="G59" s="1">
        <f t="shared" si="16"/>
        <v>0</v>
      </c>
      <c r="H59" s="1">
        <f t="shared" si="16"/>
        <v>0</v>
      </c>
      <c r="I59" s="1">
        <f t="shared" si="16"/>
        <v>0</v>
      </c>
      <c r="J59" s="1">
        <f t="shared" si="16"/>
        <v>0</v>
      </c>
      <c r="K59" s="1">
        <f t="shared" si="16"/>
        <v>0</v>
      </c>
      <c r="L59" s="1">
        <f t="shared" si="16"/>
        <v>0</v>
      </c>
    </row>
    <row r="60" spans="1:12" ht="12.75">
      <c r="A60">
        <v>2037</v>
      </c>
      <c r="B60" t="s">
        <v>9</v>
      </c>
      <c r="E60" s="1">
        <f aca="true" t="shared" si="17" ref="E60:L69">IF(E5-$C5&gt;0,E5-$C5,0)</f>
        <v>0</v>
      </c>
      <c r="F60" s="1">
        <f t="shared" si="17"/>
        <v>0</v>
      </c>
      <c r="G60" s="1">
        <f t="shared" si="17"/>
        <v>0</v>
      </c>
      <c r="H60" s="1">
        <f t="shared" si="17"/>
        <v>0</v>
      </c>
      <c r="I60" s="1">
        <f t="shared" si="17"/>
        <v>0</v>
      </c>
      <c r="J60" s="1">
        <f t="shared" si="17"/>
        <v>0</v>
      </c>
      <c r="K60" s="1">
        <f t="shared" si="17"/>
        <v>0</v>
      </c>
      <c r="L60" s="1">
        <f t="shared" si="17"/>
        <v>0</v>
      </c>
    </row>
    <row r="61" spans="1:12" ht="12.75">
      <c r="A61">
        <v>2007</v>
      </c>
      <c r="B61" t="s">
        <v>0</v>
      </c>
      <c r="E61" s="1">
        <f t="shared" si="17"/>
        <v>0</v>
      </c>
      <c r="F61" s="1">
        <f t="shared" si="17"/>
        <v>0</v>
      </c>
      <c r="G61" s="1">
        <f t="shared" si="17"/>
        <v>0</v>
      </c>
      <c r="H61" s="1">
        <f t="shared" si="17"/>
        <v>0</v>
      </c>
      <c r="I61" s="1">
        <f t="shared" si="17"/>
        <v>0</v>
      </c>
      <c r="J61" s="1">
        <f t="shared" si="17"/>
        <v>0</v>
      </c>
      <c r="K61" s="1">
        <f t="shared" si="17"/>
        <v>0</v>
      </c>
      <c r="L61" s="1">
        <f t="shared" si="17"/>
        <v>0</v>
      </c>
    </row>
    <row r="62" spans="1:12" ht="12.75">
      <c r="A62">
        <v>3008</v>
      </c>
      <c r="B62" t="s">
        <v>39</v>
      </c>
      <c r="E62" s="1">
        <f t="shared" si="17"/>
        <v>5</v>
      </c>
      <c r="F62" s="1">
        <f t="shared" si="17"/>
        <v>2</v>
      </c>
      <c r="G62" s="1">
        <f t="shared" si="17"/>
        <v>3</v>
      </c>
      <c r="H62" s="1">
        <f t="shared" si="17"/>
        <v>3</v>
      </c>
      <c r="I62" s="1">
        <f t="shared" si="17"/>
        <v>3</v>
      </c>
      <c r="J62" s="1">
        <f t="shared" si="17"/>
        <v>1</v>
      </c>
      <c r="K62" s="1">
        <f t="shared" si="17"/>
        <v>0</v>
      </c>
      <c r="L62" s="1">
        <f t="shared" si="17"/>
        <v>0</v>
      </c>
    </row>
    <row r="63" spans="1:12" ht="12.75">
      <c r="A63">
        <v>2095</v>
      </c>
      <c r="B63" t="s">
        <v>34</v>
      </c>
      <c r="E63" s="1">
        <f t="shared" si="17"/>
        <v>0</v>
      </c>
      <c r="F63" s="1">
        <f t="shared" si="17"/>
        <v>0</v>
      </c>
      <c r="G63" s="1">
        <f t="shared" si="17"/>
        <v>0</v>
      </c>
      <c r="H63" s="1">
        <f t="shared" si="17"/>
        <v>0</v>
      </c>
      <c r="I63" s="1">
        <f t="shared" si="17"/>
        <v>0</v>
      </c>
      <c r="J63" s="1">
        <f t="shared" si="17"/>
        <v>0</v>
      </c>
      <c r="K63" s="1">
        <f t="shared" si="17"/>
        <v>0</v>
      </c>
      <c r="L63" s="1">
        <f t="shared" si="17"/>
        <v>0</v>
      </c>
    </row>
    <row r="64" spans="1:12" ht="12.75">
      <c r="A64">
        <v>2070</v>
      </c>
      <c r="B64" t="s">
        <v>19</v>
      </c>
      <c r="E64" s="1">
        <f t="shared" si="17"/>
        <v>2</v>
      </c>
      <c r="F64" s="1">
        <f t="shared" si="17"/>
        <v>0</v>
      </c>
      <c r="G64" s="1">
        <f t="shared" si="17"/>
        <v>0</v>
      </c>
      <c r="H64" s="1">
        <f t="shared" si="17"/>
        <v>0</v>
      </c>
      <c r="I64" s="1">
        <f t="shared" si="17"/>
        <v>0</v>
      </c>
      <c r="J64" s="1">
        <f t="shared" si="17"/>
        <v>0</v>
      </c>
      <c r="K64" s="1">
        <f t="shared" si="17"/>
        <v>0</v>
      </c>
      <c r="L64" s="1">
        <f t="shared" si="17"/>
        <v>0</v>
      </c>
    </row>
    <row r="65" spans="1:12" ht="12.75">
      <c r="A65">
        <v>2090</v>
      </c>
      <c r="B65" t="s">
        <v>30</v>
      </c>
      <c r="E65" s="1">
        <f t="shared" si="17"/>
        <v>14</v>
      </c>
      <c r="F65" s="1">
        <f t="shared" si="17"/>
        <v>12</v>
      </c>
      <c r="G65" s="1">
        <f t="shared" si="17"/>
        <v>10</v>
      </c>
      <c r="H65" s="1">
        <f t="shared" si="17"/>
        <v>7</v>
      </c>
      <c r="I65" s="1">
        <f t="shared" si="17"/>
        <v>6</v>
      </c>
      <c r="J65" s="1">
        <f t="shared" si="17"/>
        <v>4</v>
      </c>
      <c r="K65" s="1">
        <f t="shared" si="17"/>
        <v>2</v>
      </c>
      <c r="L65" s="1">
        <f t="shared" si="17"/>
        <v>0</v>
      </c>
    </row>
    <row r="66" spans="1:12" ht="12.75">
      <c r="A66">
        <v>2091</v>
      </c>
      <c r="B66" t="s">
        <v>31</v>
      </c>
      <c r="E66" s="1">
        <f t="shared" si="17"/>
        <v>0</v>
      </c>
      <c r="F66" s="1">
        <f t="shared" si="17"/>
        <v>0</v>
      </c>
      <c r="G66" s="1">
        <f t="shared" si="17"/>
        <v>0</v>
      </c>
      <c r="H66" s="1">
        <f t="shared" si="17"/>
        <v>4</v>
      </c>
      <c r="I66" s="1">
        <f t="shared" si="17"/>
        <v>8</v>
      </c>
      <c r="J66" s="1">
        <f t="shared" si="17"/>
        <v>14</v>
      </c>
      <c r="K66" s="1">
        <f t="shared" si="17"/>
        <v>18</v>
      </c>
      <c r="L66" s="1">
        <f t="shared" si="17"/>
        <v>23</v>
      </c>
    </row>
    <row r="67" spans="1:12" ht="12.75">
      <c r="A67">
        <v>2092</v>
      </c>
      <c r="B67" t="s">
        <v>32</v>
      </c>
      <c r="E67" s="1">
        <f t="shared" si="17"/>
        <v>0</v>
      </c>
      <c r="F67" s="1">
        <f t="shared" si="17"/>
        <v>0</v>
      </c>
      <c r="G67" s="1">
        <f t="shared" si="17"/>
        <v>0</v>
      </c>
      <c r="H67" s="1">
        <f t="shared" si="17"/>
        <v>0</v>
      </c>
      <c r="I67" s="1">
        <f t="shared" si="17"/>
        <v>0</v>
      </c>
      <c r="J67" s="1">
        <f t="shared" si="17"/>
        <v>0</v>
      </c>
      <c r="K67" s="1">
        <f t="shared" si="17"/>
        <v>0</v>
      </c>
      <c r="L67" s="1">
        <f t="shared" si="17"/>
        <v>0</v>
      </c>
    </row>
    <row r="68" spans="1:12" ht="12.75">
      <c r="A68">
        <v>3041</v>
      </c>
      <c r="B68" t="s">
        <v>48</v>
      </c>
      <c r="E68" s="1">
        <f t="shared" si="17"/>
        <v>0</v>
      </c>
      <c r="F68" s="1">
        <f t="shared" si="17"/>
        <v>0</v>
      </c>
      <c r="G68" s="1">
        <f t="shared" si="17"/>
        <v>0</v>
      </c>
      <c r="H68" s="1">
        <f t="shared" si="17"/>
        <v>0</v>
      </c>
      <c r="I68" s="1">
        <f t="shared" si="17"/>
        <v>0</v>
      </c>
      <c r="J68" s="1">
        <f t="shared" si="17"/>
        <v>0</v>
      </c>
      <c r="K68" s="1">
        <f t="shared" si="17"/>
        <v>0</v>
      </c>
      <c r="L68" s="1">
        <f t="shared" si="17"/>
        <v>0</v>
      </c>
    </row>
    <row r="69" spans="1:12" ht="12.75">
      <c r="A69">
        <v>2065</v>
      </c>
      <c r="B69" t="s">
        <v>18</v>
      </c>
      <c r="E69" s="1">
        <f t="shared" si="17"/>
        <v>0</v>
      </c>
      <c r="F69" s="1">
        <f t="shared" si="17"/>
        <v>0</v>
      </c>
      <c r="G69" s="1">
        <f t="shared" si="17"/>
        <v>0</v>
      </c>
      <c r="H69" s="1">
        <f t="shared" si="17"/>
        <v>0</v>
      </c>
      <c r="I69" s="1">
        <f t="shared" si="17"/>
        <v>0</v>
      </c>
      <c r="J69" s="1">
        <f t="shared" si="17"/>
        <v>0</v>
      </c>
      <c r="K69" s="1">
        <f t="shared" si="17"/>
        <v>0</v>
      </c>
      <c r="L69" s="1">
        <f t="shared" si="17"/>
        <v>0</v>
      </c>
    </row>
    <row r="70" spans="5:12" ht="12.75">
      <c r="E70" s="4">
        <f aca="true" t="shared" si="18" ref="E70:L70">SUM(E59:E69)</f>
        <v>23</v>
      </c>
      <c r="F70" s="4">
        <f t="shared" si="18"/>
        <v>14</v>
      </c>
      <c r="G70" s="4">
        <f t="shared" si="18"/>
        <v>13</v>
      </c>
      <c r="H70" s="4">
        <f t="shared" si="18"/>
        <v>14</v>
      </c>
      <c r="I70" s="4">
        <f t="shared" si="18"/>
        <v>17</v>
      </c>
      <c r="J70" s="4">
        <f t="shared" si="18"/>
        <v>19</v>
      </c>
      <c r="K70" s="4">
        <f t="shared" si="18"/>
        <v>20</v>
      </c>
      <c r="L70" s="4">
        <f t="shared" si="18"/>
        <v>23</v>
      </c>
    </row>
    <row r="72" spans="2:4" ht="12.75">
      <c r="B72" s="3" t="s">
        <v>69</v>
      </c>
      <c r="D72" s="3" t="s">
        <v>70</v>
      </c>
    </row>
    <row r="73" spans="2:4" ht="12.75">
      <c r="B73" t="s">
        <v>74</v>
      </c>
      <c r="D73" t="s">
        <v>73</v>
      </c>
    </row>
    <row r="74" ht="12.75">
      <c r="B74" t="s">
        <v>77</v>
      </c>
    </row>
    <row r="75" ht="12.75">
      <c r="B75" t="s">
        <v>75</v>
      </c>
    </row>
    <row r="76" ht="12.75">
      <c r="B76" t="s">
        <v>76</v>
      </c>
    </row>
  </sheetData>
  <sheetProtection password="E11C" sheet="1" objects="1" scenarios="1"/>
  <mergeCells count="4">
    <mergeCell ref="E2:L2"/>
    <mergeCell ref="E24:L24"/>
    <mergeCell ref="E40:L40"/>
    <mergeCell ref="E57:L57"/>
  </mergeCells>
  <conditionalFormatting sqref="E26:L36">
    <cfRule type="cellIs" priority="1" dxfId="3" operator="greaterThan" stopIfTrue="1">
      <formula>0.25</formula>
    </cfRule>
    <cfRule type="cellIs" priority="2" dxfId="4" operator="greaterThan" stopIfTrue="1">
      <formula>0.16</formula>
    </cfRule>
    <cfRule type="cellIs" priority="3" dxfId="5" operator="greaterThan" stopIfTrue="1">
      <formula>0.1</formula>
    </cfRule>
  </conditionalFormatting>
  <printOptions/>
  <pageMargins left="0.75" right="0.75" top="1" bottom="1" header="0.5" footer="0.5"/>
  <pageSetup fitToHeight="1" fitToWidth="1" horizontalDpi="300" verticalDpi="300" orientation="landscape" paperSize="9" scale="47" r:id="rId1"/>
  <headerFooter alignWithMargins="0">
    <oddHeader>&amp;L&amp;"Arial,Bold"&amp;UPROPOSED CHANGES&amp;R&amp;"Arial,Bold"&amp;14APPENDIX 2</oddHeader>
    <oddFooter>&amp;L&amp;"Arial,Italic"*The Net Capacity above for St John's is higher than the actual NC of 196 to reflect parental demand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workbookViewId="0" topLeftCell="A1">
      <selection activeCell="A1" sqref="A1"/>
    </sheetView>
  </sheetViews>
  <sheetFormatPr defaultColWidth="9.140625" defaultRowHeight="12.75"/>
  <cols>
    <col min="2" max="2" width="41.57421875" style="0" customWidth="1"/>
  </cols>
  <sheetData>
    <row r="1" ht="12.75">
      <c r="A1" s="3" t="s">
        <v>55</v>
      </c>
    </row>
    <row r="2" spans="5:12" ht="12.75">
      <c r="E2" s="19" t="s">
        <v>60</v>
      </c>
      <c r="F2" s="19"/>
      <c r="G2" s="19"/>
      <c r="H2" s="19"/>
      <c r="I2" s="19"/>
      <c r="J2" s="19"/>
      <c r="K2" s="19"/>
      <c r="L2" s="19"/>
    </row>
    <row r="3" spans="1:12" ht="12.75">
      <c r="A3" s="15" t="s">
        <v>52</v>
      </c>
      <c r="C3" s="8" t="s">
        <v>61</v>
      </c>
      <c r="E3" s="8">
        <v>2003</v>
      </c>
      <c r="F3" s="8">
        <v>2004</v>
      </c>
      <c r="G3" s="8">
        <v>2005</v>
      </c>
      <c r="H3" s="8">
        <v>2006</v>
      </c>
      <c r="I3" s="8">
        <v>2007</v>
      </c>
      <c r="J3" s="8">
        <v>2008</v>
      </c>
      <c r="K3" s="8">
        <v>2009</v>
      </c>
      <c r="L3" s="8">
        <v>2010</v>
      </c>
    </row>
    <row r="4" spans="1:12" ht="12.75">
      <c r="A4">
        <v>2061</v>
      </c>
      <c r="B4" t="s">
        <v>15</v>
      </c>
      <c r="C4" s="17">
        <v>280</v>
      </c>
      <c r="E4">
        <v>257</v>
      </c>
      <c r="F4">
        <v>255</v>
      </c>
      <c r="G4">
        <v>252</v>
      </c>
      <c r="H4">
        <v>250</v>
      </c>
      <c r="I4">
        <v>251</v>
      </c>
      <c r="J4">
        <v>252</v>
      </c>
      <c r="K4">
        <v>254</v>
      </c>
      <c r="L4">
        <v>252</v>
      </c>
    </row>
    <row r="5" spans="1:12" ht="12.75">
      <c r="A5">
        <v>2062</v>
      </c>
      <c r="B5" t="s">
        <v>81</v>
      </c>
      <c r="C5" s="17">
        <v>450</v>
      </c>
      <c r="E5">
        <v>463</v>
      </c>
      <c r="F5">
        <v>456</v>
      </c>
      <c r="G5">
        <v>444</v>
      </c>
      <c r="H5">
        <v>436</v>
      </c>
      <c r="I5">
        <v>432</v>
      </c>
      <c r="J5">
        <v>430</v>
      </c>
      <c r="K5">
        <v>425</v>
      </c>
      <c r="L5">
        <v>417</v>
      </c>
    </row>
    <row r="6" spans="1:12" ht="12.75">
      <c r="A6">
        <v>2063</v>
      </c>
      <c r="B6" t="s">
        <v>17</v>
      </c>
      <c r="C6" s="17">
        <v>189</v>
      </c>
      <c r="E6">
        <v>187</v>
      </c>
      <c r="F6">
        <v>180</v>
      </c>
      <c r="G6">
        <v>174</v>
      </c>
      <c r="H6">
        <v>170</v>
      </c>
      <c r="I6">
        <v>165</v>
      </c>
      <c r="J6">
        <v>162</v>
      </c>
      <c r="K6">
        <v>155</v>
      </c>
      <c r="L6">
        <v>151</v>
      </c>
    </row>
    <row r="7" spans="1:12" ht="12.75">
      <c r="A7">
        <v>2059</v>
      </c>
      <c r="B7" t="s">
        <v>14</v>
      </c>
      <c r="C7" s="17">
        <v>210</v>
      </c>
      <c r="E7">
        <v>189</v>
      </c>
      <c r="F7">
        <v>186</v>
      </c>
      <c r="G7">
        <v>180</v>
      </c>
      <c r="H7">
        <v>173</v>
      </c>
      <c r="I7">
        <v>171</v>
      </c>
      <c r="J7">
        <v>168</v>
      </c>
      <c r="K7">
        <v>160</v>
      </c>
      <c r="L7">
        <v>154</v>
      </c>
    </row>
    <row r="8" spans="1:12" ht="12.75">
      <c r="A8">
        <v>2085</v>
      </c>
      <c r="B8" t="s">
        <v>27</v>
      </c>
      <c r="C8" s="17">
        <v>224</v>
      </c>
      <c r="E8">
        <v>207</v>
      </c>
      <c r="F8">
        <v>204</v>
      </c>
      <c r="G8">
        <v>203</v>
      </c>
      <c r="H8">
        <v>203</v>
      </c>
      <c r="I8">
        <v>201</v>
      </c>
      <c r="J8">
        <v>203</v>
      </c>
      <c r="K8">
        <v>202</v>
      </c>
      <c r="L8">
        <v>200</v>
      </c>
    </row>
    <row r="9" spans="1:12" ht="12.75">
      <c r="A9">
        <v>3031</v>
      </c>
      <c r="B9" t="s">
        <v>43</v>
      </c>
      <c r="C9" s="17">
        <v>206</v>
      </c>
      <c r="E9">
        <v>185</v>
      </c>
      <c r="F9">
        <v>185</v>
      </c>
      <c r="G9">
        <v>184</v>
      </c>
      <c r="H9">
        <v>187</v>
      </c>
      <c r="I9">
        <v>186</v>
      </c>
      <c r="J9">
        <v>191</v>
      </c>
      <c r="K9">
        <v>190</v>
      </c>
      <c r="L9">
        <v>191</v>
      </c>
    </row>
    <row r="10" spans="1:12" ht="12.75">
      <c r="A10">
        <v>2057</v>
      </c>
      <c r="B10" t="s">
        <v>13</v>
      </c>
      <c r="C10" s="17">
        <v>315</v>
      </c>
      <c r="E10">
        <v>327</v>
      </c>
      <c r="F10">
        <v>318</v>
      </c>
      <c r="G10">
        <v>314</v>
      </c>
      <c r="H10">
        <v>312</v>
      </c>
      <c r="I10">
        <v>312</v>
      </c>
      <c r="J10">
        <v>310</v>
      </c>
      <c r="K10">
        <v>303</v>
      </c>
      <c r="L10">
        <v>298</v>
      </c>
    </row>
    <row r="11" spans="3:12" ht="12.75">
      <c r="C11" s="5">
        <f>SUM(C4:C10)</f>
        <v>1874</v>
      </c>
      <c r="E11" s="10">
        <f aca="true" t="shared" si="0" ref="E11:L11">SUM(E4:E10)</f>
        <v>1815</v>
      </c>
      <c r="F11" s="10">
        <f t="shared" si="0"/>
        <v>1784</v>
      </c>
      <c r="G11" s="10">
        <f t="shared" si="0"/>
        <v>1751</v>
      </c>
      <c r="H11" s="10">
        <f t="shared" si="0"/>
        <v>1731</v>
      </c>
      <c r="I11" s="10">
        <f t="shared" si="0"/>
        <v>1718</v>
      </c>
      <c r="J11" s="10">
        <f t="shared" si="0"/>
        <v>1716</v>
      </c>
      <c r="K11" s="10">
        <f t="shared" si="0"/>
        <v>1689</v>
      </c>
      <c r="L11" s="10">
        <f t="shared" si="0"/>
        <v>1663</v>
      </c>
    </row>
    <row r="13" spans="3:12" ht="12.75">
      <c r="C13" s="7" t="s">
        <v>53</v>
      </c>
      <c r="D13" s="2"/>
      <c r="E13" s="11">
        <f aca="true" t="shared" si="1" ref="E13:L13">E41/$C11</f>
        <v>0.044823906083244394</v>
      </c>
      <c r="F13" s="11">
        <f t="shared" si="1"/>
        <v>0.0528281750266809</v>
      </c>
      <c r="G13" s="11">
        <f t="shared" si="1"/>
        <v>0.06563500533617929</v>
      </c>
      <c r="H13" s="11">
        <f t="shared" si="1"/>
        <v>0.07630736392742796</v>
      </c>
      <c r="I13" s="11">
        <f t="shared" si="1"/>
        <v>0.0832443970117396</v>
      </c>
      <c r="J13" s="11">
        <f t="shared" si="1"/>
        <v>0.08431163287086446</v>
      </c>
      <c r="K13" s="11">
        <f t="shared" si="1"/>
        <v>0.09871931696905016</v>
      </c>
      <c r="L13" s="11">
        <f t="shared" si="1"/>
        <v>0.11259338313767342</v>
      </c>
    </row>
    <row r="14" spans="3:12" ht="12.75">
      <c r="C14" s="7" t="s">
        <v>62</v>
      </c>
      <c r="D14" s="2"/>
      <c r="E14" s="11">
        <f aca="true" t="shared" si="2" ref="E14:L14">E54/$C11</f>
        <v>0.013340448239060833</v>
      </c>
      <c r="F14" s="11">
        <f t="shared" si="2"/>
        <v>0.0048025613660619</v>
      </c>
      <c r="G14" s="11">
        <f t="shared" si="2"/>
        <v>0</v>
      </c>
      <c r="H14" s="11">
        <f t="shared" si="2"/>
        <v>0</v>
      </c>
      <c r="I14" s="11">
        <f t="shared" si="2"/>
        <v>0</v>
      </c>
      <c r="J14" s="11">
        <f t="shared" si="2"/>
        <v>0</v>
      </c>
      <c r="K14" s="11">
        <f t="shared" si="2"/>
        <v>0</v>
      </c>
      <c r="L14" s="11">
        <f t="shared" si="2"/>
        <v>0</v>
      </c>
    </row>
    <row r="15" spans="3:12" ht="12.75">
      <c r="C15" s="7" t="s">
        <v>63</v>
      </c>
      <c r="D15" s="2"/>
      <c r="E15" s="11">
        <f aca="true" t="shared" si="3" ref="E15:L15">E11/$C11</f>
        <v>0.9685165421558164</v>
      </c>
      <c r="F15" s="11">
        <f t="shared" si="3"/>
        <v>0.951974386339381</v>
      </c>
      <c r="G15" s="11">
        <f t="shared" si="3"/>
        <v>0.9343649946638207</v>
      </c>
      <c r="H15" s="11">
        <f t="shared" si="3"/>
        <v>0.923692636072572</v>
      </c>
      <c r="I15" s="11">
        <f t="shared" si="3"/>
        <v>0.9167556029882604</v>
      </c>
      <c r="J15" s="11">
        <f t="shared" si="3"/>
        <v>0.9156883671291356</v>
      </c>
      <c r="K15" s="11">
        <f t="shared" si="3"/>
        <v>0.9012806830309499</v>
      </c>
      <c r="L15" s="11">
        <f t="shared" si="3"/>
        <v>0.8874066168623266</v>
      </c>
    </row>
    <row r="16" spans="3:12" ht="12.75">
      <c r="C16" s="7" t="s">
        <v>65</v>
      </c>
      <c r="D16" s="2"/>
      <c r="E16" s="12">
        <f aca="true" t="shared" si="4" ref="E16:L16">E54</f>
        <v>25</v>
      </c>
      <c r="F16" s="12">
        <f t="shared" si="4"/>
        <v>9</v>
      </c>
      <c r="G16" s="12">
        <f t="shared" si="4"/>
        <v>0</v>
      </c>
      <c r="H16" s="12">
        <f t="shared" si="4"/>
        <v>0</v>
      </c>
      <c r="I16" s="12">
        <f t="shared" si="4"/>
        <v>0</v>
      </c>
      <c r="J16" s="12">
        <f t="shared" si="4"/>
        <v>0</v>
      </c>
      <c r="K16" s="12">
        <f t="shared" si="4"/>
        <v>0</v>
      </c>
      <c r="L16" s="12">
        <f t="shared" si="4"/>
        <v>0</v>
      </c>
    </row>
    <row r="20" spans="5:12" ht="12.75">
      <c r="E20" s="20" t="s">
        <v>64</v>
      </c>
      <c r="F20" s="20"/>
      <c r="G20" s="20"/>
      <c r="H20" s="20"/>
      <c r="I20" s="20"/>
      <c r="J20" s="20"/>
      <c r="K20" s="20"/>
      <c r="L20" s="20"/>
    </row>
    <row r="21" spans="5:12" ht="12.75">
      <c r="E21" s="8">
        <v>2003</v>
      </c>
      <c r="F21" s="8">
        <v>2004</v>
      </c>
      <c r="G21" s="8">
        <v>2005</v>
      </c>
      <c r="H21" s="8">
        <v>2006</v>
      </c>
      <c r="I21" s="8">
        <v>2007</v>
      </c>
      <c r="J21" s="8">
        <v>2008</v>
      </c>
      <c r="K21" s="8">
        <v>2009</v>
      </c>
      <c r="L21" s="8">
        <v>2010</v>
      </c>
    </row>
    <row r="22" spans="1:14" ht="12.75">
      <c r="A22">
        <v>2061</v>
      </c>
      <c r="B22" t="s">
        <v>15</v>
      </c>
      <c r="E22" s="18">
        <f aca="true" t="shared" si="5" ref="E22:L28">E34/$C4</f>
        <v>0.08214285714285714</v>
      </c>
      <c r="F22" s="18">
        <f t="shared" si="5"/>
        <v>0.08928571428571429</v>
      </c>
      <c r="G22" s="18">
        <f t="shared" si="5"/>
        <v>0.1</v>
      </c>
      <c r="H22" s="18">
        <f t="shared" si="5"/>
        <v>0.10714285714285714</v>
      </c>
      <c r="I22" s="18">
        <f t="shared" si="5"/>
        <v>0.10357142857142858</v>
      </c>
      <c r="J22" s="18">
        <f t="shared" si="5"/>
        <v>0.1</v>
      </c>
      <c r="K22" s="18">
        <f t="shared" si="5"/>
        <v>0.09285714285714286</v>
      </c>
      <c r="L22" s="18">
        <f t="shared" si="5"/>
        <v>0.1</v>
      </c>
      <c r="N22" s="3" t="s">
        <v>100</v>
      </c>
    </row>
    <row r="23" spans="1:14" ht="12.75">
      <c r="A23">
        <v>2062</v>
      </c>
      <c r="B23" t="s">
        <v>16</v>
      </c>
      <c r="E23" s="18">
        <f t="shared" si="5"/>
        <v>0</v>
      </c>
      <c r="F23" s="18">
        <f t="shared" si="5"/>
        <v>0</v>
      </c>
      <c r="G23" s="18">
        <f t="shared" si="5"/>
        <v>0.013333333333333334</v>
      </c>
      <c r="H23" s="18">
        <f t="shared" si="5"/>
        <v>0.03111111111111111</v>
      </c>
      <c r="I23" s="18">
        <f t="shared" si="5"/>
        <v>0.04</v>
      </c>
      <c r="J23" s="18">
        <f t="shared" si="5"/>
        <v>0.044444444444444446</v>
      </c>
      <c r="K23" s="18">
        <f t="shared" si="5"/>
        <v>0.05555555555555555</v>
      </c>
      <c r="L23" s="18">
        <f t="shared" si="5"/>
        <v>0.07333333333333333</v>
      </c>
      <c r="N23" t="s">
        <v>97</v>
      </c>
    </row>
    <row r="24" spans="1:14" ht="12.75">
      <c r="A24">
        <v>2063</v>
      </c>
      <c r="B24" t="s">
        <v>17</v>
      </c>
      <c r="E24" s="18">
        <f t="shared" si="5"/>
        <v>0.010582010582010581</v>
      </c>
      <c r="F24" s="18">
        <f t="shared" si="5"/>
        <v>0.047619047619047616</v>
      </c>
      <c r="G24" s="18">
        <f t="shared" si="5"/>
        <v>0.07936507936507936</v>
      </c>
      <c r="H24" s="18">
        <f t="shared" si="5"/>
        <v>0.10052910052910052</v>
      </c>
      <c r="I24" s="18">
        <f t="shared" si="5"/>
        <v>0.12698412698412698</v>
      </c>
      <c r="J24" s="18">
        <f t="shared" si="5"/>
        <v>0.14285714285714285</v>
      </c>
      <c r="K24" s="18">
        <f t="shared" si="5"/>
        <v>0.17989417989417988</v>
      </c>
      <c r="L24" s="18">
        <f t="shared" si="5"/>
        <v>0.20105820105820105</v>
      </c>
      <c r="N24" t="s">
        <v>99</v>
      </c>
    </row>
    <row r="25" spans="1:14" ht="12.75">
      <c r="A25">
        <v>2059</v>
      </c>
      <c r="B25" t="s">
        <v>14</v>
      </c>
      <c r="E25" s="18">
        <f t="shared" si="5"/>
        <v>0.1</v>
      </c>
      <c r="F25" s="18">
        <f t="shared" si="5"/>
        <v>0.11428571428571428</v>
      </c>
      <c r="G25" s="18">
        <f t="shared" si="5"/>
        <v>0.14285714285714285</v>
      </c>
      <c r="H25" s="18">
        <f t="shared" si="5"/>
        <v>0.1761904761904762</v>
      </c>
      <c r="I25" s="18">
        <f t="shared" si="5"/>
        <v>0.18571428571428572</v>
      </c>
      <c r="J25" s="18">
        <f t="shared" si="5"/>
        <v>0.2</v>
      </c>
      <c r="K25" s="18">
        <f t="shared" si="5"/>
        <v>0.23809523809523808</v>
      </c>
      <c r="L25" s="18">
        <f t="shared" si="5"/>
        <v>0.26666666666666666</v>
      </c>
      <c r="N25" t="s">
        <v>98</v>
      </c>
    </row>
    <row r="26" spans="1:12" ht="12.75">
      <c r="A26">
        <v>2085</v>
      </c>
      <c r="B26" t="s">
        <v>27</v>
      </c>
      <c r="E26" s="18">
        <f t="shared" si="5"/>
        <v>0.07589285714285714</v>
      </c>
      <c r="F26" s="18">
        <f t="shared" si="5"/>
        <v>0.08928571428571429</v>
      </c>
      <c r="G26" s="18">
        <f t="shared" si="5"/>
        <v>0.09375</v>
      </c>
      <c r="H26" s="18">
        <f t="shared" si="5"/>
        <v>0.09375</v>
      </c>
      <c r="I26" s="18">
        <f t="shared" si="5"/>
        <v>0.10267857142857142</v>
      </c>
      <c r="J26" s="18">
        <f t="shared" si="5"/>
        <v>0.09375</v>
      </c>
      <c r="K26" s="18">
        <f t="shared" si="5"/>
        <v>0.09821428571428571</v>
      </c>
      <c r="L26" s="18">
        <f t="shared" si="5"/>
        <v>0.10714285714285714</v>
      </c>
    </row>
    <row r="27" spans="1:12" ht="12.75">
      <c r="A27">
        <v>3031</v>
      </c>
      <c r="B27" t="s">
        <v>43</v>
      </c>
      <c r="E27" s="18">
        <f t="shared" si="5"/>
        <v>0.10194174757281553</v>
      </c>
      <c r="F27" s="18">
        <f t="shared" si="5"/>
        <v>0.10194174757281553</v>
      </c>
      <c r="G27" s="18">
        <f t="shared" si="5"/>
        <v>0.10679611650485436</v>
      </c>
      <c r="H27" s="18">
        <f t="shared" si="5"/>
        <v>0.09223300970873786</v>
      </c>
      <c r="I27" s="18">
        <f t="shared" si="5"/>
        <v>0.0970873786407767</v>
      </c>
      <c r="J27" s="18">
        <f t="shared" si="5"/>
        <v>0.07281553398058252</v>
      </c>
      <c r="K27" s="18">
        <f t="shared" si="5"/>
        <v>0.07766990291262135</v>
      </c>
      <c r="L27" s="18">
        <f t="shared" si="5"/>
        <v>0.07281553398058252</v>
      </c>
    </row>
    <row r="28" spans="1:12" ht="12.75">
      <c r="A28">
        <v>2057</v>
      </c>
      <c r="B28" t="s">
        <v>13</v>
      </c>
      <c r="E28" s="18">
        <f t="shared" si="5"/>
        <v>0</v>
      </c>
      <c r="F28" s="18">
        <f t="shared" si="5"/>
        <v>0</v>
      </c>
      <c r="G28" s="18">
        <f t="shared" si="5"/>
        <v>0.0031746031746031746</v>
      </c>
      <c r="H28" s="18">
        <f t="shared" si="5"/>
        <v>0.009523809523809525</v>
      </c>
      <c r="I28" s="18">
        <f t="shared" si="5"/>
        <v>0.009523809523809525</v>
      </c>
      <c r="J28" s="18">
        <f t="shared" si="5"/>
        <v>0.015873015873015872</v>
      </c>
      <c r="K28" s="18">
        <f t="shared" si="5"/>
        <v>0.0380952380952381</v>
      </c>
      <c r="L28" s="18">
        <f t="shared" si="5"/>
        <v>0.05396825396825397</v>
      </c>
    </row>
    <row r="32" spans="5:12" ht="12.75">
      <c r="E32" s="20" t="s">
        <v>66</v>
      </c>
      <c r="F32" s="20"/>
      <c r="G32" s="20"/>
      <c r="H32" s="20"/>
      <c r="I32" s="20"/>
      <c r="J32" s="20"/>
      <c r="K32" s="20"/>
      <c r="L32" s="20"/>
    </row>
    <row r="33" spans="5:12" ht="12.75">
      <c r="E33" s="8">
        <v>2003</v>
      </c>
      <c r="F33" s="8">
        <v>2004</v>
      </c>
      <c r="G33" s="8">
        <v>2005</v>
      </c>
      <c r="H33" s="8">
        <v>2006</v>
      </c>
      <c r="I33" s="8">
        <v>2007</v>
      </c>
      <c r="J33" s="8">
        <v>2008</v>
      </c>
      <c r="K33" s="8">
        <v>2009</v>
      </c>
      <c r="L33" s="8">
        <v>2010</v>
      </c>
    </row>
    <row r="34" spans="1:12" ht="12.75">
      <c r="A34">
        <v>2061</v>
      </c>
      <c r="B34" t="s">
        <v>15</v>
      </c>
      <c r="E34">
        <f aca="true" t="shared" si="6" ref="E34:L39">IF($C4-E4&gt;0,$C4-E4,0)</f>
        <v>23</v>
      </c>
      <c r="F34">
        <f t="shared" si="6"/>
        <v>25</v>
      </c>
      <c r="G34">
        <f t="shared" si="6"/>
        <v>28</v>
      </c>
      <c r="H34">
        <f t="shared" si="6"/>
        <v>30</v>
      </c>
      <c r="I34">
        <f t="shared" si="6"/>
        <v>29</v>
      </c>
      <c r="J34">
        <f t="shared" si="6"/>
        <v>28</v>
      </c>
      <c r="K34">
        <f t="shared" si="6"/>
        <v>26</v>
      </c>
      <c r="L34">
        <f t="shared" si="6"/>
        <v>28</v>
      </c>
    </row>
    <row r="35" spans="1:12" ht="12.75">
      <c r="A35">
        <v>2062</v>
      </c>
      <c r="B35" t="s">
        <v>16</v>
      </c>
      <c r="E35">
        <f t="shared" si="6"/>
        <v>0</v>
      </c>
      <c r="F35">
        <f t="shared" si="6"/>
        <v>0</v>
      </c>
      <c r="G35">
        <f t="shared" si="6"/>
        <v>6</v>
      </c>
      <c r="H35">
        <f t="shared" si="6"/>
        <v>14</v>
      </c>
      <c r="I35">
        <f t="shared" si="6"/>
        <v>18</v>
      </c>
      <c r="J35">
        <f t="shared" si="6"/>
        <v>20</v>
      </c>
      <c r="K35">
        <f t="shared" si="6"/>
        <v>25</v>
      </c>
      <c r="L35">
        <f t="shared" si="6"/>
        <v>33</v>
      </c>
    </row>
    <row r="36" spans="1:12" ht="12.75">
      <c r="A36">
        <v>2063</v>
      </c>
      <c r="B36" t="s">
        <v>17</v>
      </c>
      <c r="E36">
        <f t="shared" si="6"/>
        <v>2</v>
      </c>
      <c r="F36">
        <f t="shared" si="6"/>
        <v>9</v>
      </c>
      <c r="G36">
        <f t="shared" si="6"/>
        <v>15</v>
      </c>
      <c r="H36">
        <f t="shared" si="6"/>
        <v>19</v>
      </c>
      <c r="I36">
        <f t="shared" si="6"/>
        <v>24</v>
      </c>
      <c r="J36">
        <f t="shared" si="6"/>
        <v>27</v>
      </c>
      <c r="K36">
        <f t="shared" si="6"/>
        <v>34</v>
      </c>
      <c r="L36">
        <f t="shared" si="6"/>
        <v>38</v>
      </c>
    </row>
    <row r="37" spans="1:12" ht="12.75">
      <c r="A37">
        <v>2059</v>
      </c>
      <c r="B37" t="s">
        <v>14</v>
      </c>
      <c r="E37">
        <f t="shared" si="6"/>
        <v>21</v>
      </c>
      <c r="F37">
        <f t="shared" si="6"/>
        <v>24</v>
      </c>
      <c r="G37">
        <f t="shared" si="6"/>
        <v>30</v>
      </c>
      <c r="H37">
        <f t="shared" si="6"/>
        <v>37</v>
      </c>
      <c r="I37">
        <f t="shared" si="6"/>
        <v>39</v>
      </c>
      <c r="J37">
        <f t="shared" si="6"/>
        <v>42</v>
      </c>
      <c r="K37">
        <f t="shared" si="6"/>
        <v>50</v>
      </c>
      <c r="L37">
        <f t="shared" si="6"/>
        <v>56</v>
      </c>
    </row>
    <row r="38" spans="1:12" ht="12.75">
      <c r="A38">
        <v>2085</v>
      </c>
      <c r="B38" t="s">
        <v>27</v>
      </c>
      <c r="E38">
        <f t="shared" si="6"/>
        <v>17</v>
      </c>
      <c r="F38">
        <f t="shared" si="6"/>
        <v>20</v>
      </c>
      <c r="G38">
        <f t="shared" si="6"/>
        <v>21</v>
      </c>
      <c r="H38">
        <f t="shared" si="6"/>
        <v>21</v>
      </c>
      <c r="I38">
        <f t="shared" si="6"/>
        <v>23</v>
      </c>
      <c r="J38">
        <f t="shared" si="6"/>
        <v>21</v>
      </c>
      <c r="K38">
        <f t="shared" si="6"/>
        <v>22</v>
      </c>
      <c r="L38">
        <f t="shared" si="6"/>
        <v>24</v>
      </c>
    </row>
    <row r="39" spans="1:12" ht="12.75">
      <c r="A39">
        <v>3031</v>
      </c>
      <c r="B39" t="s">
        <v>43</v>
      </c>
      <c r="E39">
        <f t="shared" si="6"/>
        <v>21</v>
      </c>
      <c r="F39">
        <f t="shared" si="6"/>
        <v>21</v>
      </c>
      <c r="G39">
        <f t="shared" si="6"/>
        <v>22</v>
      </c>
      <c r="H39">
        <f t="shared" si="6"/>
        <v>19</v>
      </c>
      <c r="I39">
        <f t="shared" si="6"/>
        <v>20</v>
      </c>
      <c r="J39">
        <f t="shared" si="6"/>
        <v>15</v>
      </c>
      <c r="K39">
        <f t="shared" si="6"/>
        <v>16</v>
      </c>
      <c r="L39">
        <f t="shared" si="6"/>
        <v>15</v>
      </c>
    </row>
    <row r="40" spans="1:12" ht="12.75">
      <c r="A40">
        <v>2057</v>
      </c>
      <c r="B40" t="s">
        <v>13</v>
      </c>
      <c r="E40">
        <f aca="true" t="shared" si="7" ref="E40:L40">IF($C10-E10&gt;0,$C10-E10,0)</f>
        <v>0</v>
      </c>
      <c r="F40">
        <f t="shared" si="7"/>
        <v>0</v>
      </c>
      <c r="G40">
        <f t="shared" si="7"/>
        <v>1</v>
      </c>
      <c r="H40">
        <f t="shared" si="7"/>
        <v>3</v>
      </c>
      <c r="I40">
        <f t="shared" si="7"/>
        <v>3</v>
      </c>
      <c r="J40">
        <f t="shared" si="7"/>
        <v>5</v>
      </c>
      <c r="K40">
        <f t="shared" si="7"/>
        <v>12</v>
      </c>
      <c r="L40">
        <f t="shared" si="7"/>
        <v>17</v>
      </c>
    </row>
    <row r="41" spans="5:12" ht="12.75">
      <c r="E41" s="3">
        <f aca="true" t="shared" si="8" ref="E41:L41">SUM(E34:E40)</f>
        <v>84</v>
      </c>
      <c r="F41" s="3">
        <f t="shared" si="8"/>
        <v>99</v>
      </c>
      <c r="G41" s="3">
        <f t="shared" si="8"/>
        <v>123</v>
      </c>
      <c r="H41" s="3">
        <f t="shared" si="8"/>
        <v>143</v>
      </c>
      <c r="I41" s="3">
        <f t="shared" si="8"/>
        <v>156</v>
      </c>
      <c r="J41" s="3">
        <f t="shared" si="8"/>
        <v>158</v>
      </c>
      <c r="K41" s="3">
        <f t="shared" si="8"/>
        <v>185</v>
      </c>
      <c r="L41" s="3">
        <f t="shared" si="8"/>
        <v>211</v>
      </c>
    </row>
    <row r="45" spans="5:12" ht="12.75">
      <c r="E45" s="20" t="s">
        <v>67</v>
      </c>
      <c r="F45" s="20"/>
      <c r="G45" s="20"/>
      <c r="H45" s="20"/>
      <c r="I45" s="20"/>
      <c r="J45" s="20"/>
      <c r="K45" s="20"/>
      <c r="L45" s="20"/>
    </row>
    <row r="46" spans="5:12" ht="12.75">
      <c r="E46" s="8">
        <v>2003</v>
      </c>
      <c r="F46" s="8">
        <v>2004</v>
      </c>
      <c r="G46" s="8">
        <v>2005</v>
      </c>
      <c r="H46" s="8">
        <v>2006</v>
      </c>
      <c r="I46" s="8">
        <v>2007</v>
      </c>
      <c r="J46" s="8">
        <v>2008</v>
      </c>
      <c r="K46" s="8">
        <v>2009</v>
      </c>
      <c r="L46" s="8">
        <v>2010</v>
      </c>
    </row>
    <row r="47" spans="1:12" ht="12.75">
      <c r="A47">
        <v>2061</v>
      </c>
      <c r="B47" t="s">
        <v>15</v>
      </c>
      <c r="E47" s="1">
        <f aca="true" t="shared" si="9" ref="E47:L52">IF(E4-$C4&gt;0,E4-$C4,0)</f>
        <v>0</v>
      </c>
      <c r="F47" s="1">
        <f t="shared" si="9"/>
        <v>0</v>
      </c>
      <c r="G47" s="1">
        <f t="shared" si="9"/>
        <v>0</v>
      </c>
      <c r="H47" s="1">
        <f t="shared" si="9"/>
        <v>0</v>
      </c>
      <c r="I47" s="1">
        <f t="shared" si="9"/>
        <v>0</v>
      </c>
      <c r="J47" s="1">
        <f t="shared" si="9"/>
        <v>0</v>
      </c>
      <c r="K47" s="1">
        <f t="shared" si="9"/>
        <v>0</v>
      </c>
      <c r="L47" s="1">
        <f t="shared" si="9"/>
        <v>0</v>
      </c>
    </row>
    <row r="48" spans="1:12" ht="12.75">
      <c r="A48">
        <v>2062</v>
      </c>
      <c r="B48" t="s">
        <v>16</v>
      </c>
      <c r="E48" s="1">
        <f t="shared" si="9"/>
        <v>13</v>
      </c>
      <c r="F48" s="1">
        <f t="shared" si="9"/>
        <v>6</v>
      </c>
      <c r="G48" s="1">
        <f t="shared" si="9"/>
        <v>0</v>
      </c>
      <c r="H48" s="1">
        <f t="shared" si="9"/>
        <v>0</v>
      </c>
      <c r="I48" s="1">
        <f t="shared" si="9"/>
        <v>0</v>
      </c>
      <c r="J48" s="1">
        <f t="shared" si="9"/>
        <v>0</v>
      </c>
      <c r="K48" s="1">
        <f t="shared" si="9"/>
        <v>0</v>
      </c>
      <c r="L48" s="1">
        <f t="shared" si="9"/>
        <v>0</v>
      </c>
    </row>
    <row r="49" spans="1:12" ht="12.75">
      <c r="A49">
        <v>2063</v>
      </c>
      <c r="B49" t="s">
        <v>17</v>
      </c>
      <c r="E49" s="1">
        <f t="shared" si="9"/>
        <v>0</v>
      </c>
      <c r="F49" s="1">
        <f t="shared" si="9"/>
        <v>0</v>
      </c>
      <c r="G49" s="1">
        <f t="shared" si="9"/>
        <v>0</v>
      </c>
      <c r="H49" s="1">
        <f t="shared" si="9"/>
        <v>0</v>
      </c>
      <c r="I49" s="1">
        <f t="shared" si="9"/>
        <v>0</v>
      </c>
      <c r="J49" s="1">
        <f t="shared" si="9"/>
        <v>0</v>
      </c>
      <c r="K49" s="1">
        <f t="shared" si="9"/>
        <v>0</v>
      </c>
      <c r="L49" s="1">
        <f t="shared" si="9"/>
        <v>0</v>
      </c>
    </row>
    <row r="50" spans="1:12" ht="12.75">
      <c r="A50">
        <v>2059</v>
      </c>
      <c r="B50" t="s">
        <v>14</v>
      </c>
      <c r="E50" s="1">
        <f t="shared" si="9"/>
        <v>0</v>
      </c>
      <c r="F50" s="1">
        <f t="shared" si="9"/>
        <v>0</v>
      </c>
      <c r="G50" s="1">
        <f t="shared" si="9"/>
        <v>0</v>
      </c>
      <c r="H50" s="1">
        <f t="shared" si="9"/>
        <v>0</v>
      </c>
      <c r="I50" s="1">
        <f t="shared" si="9"/>
        <v>0</v>
      </c>
      <c r="J50" s="1">
        <f t="shared" si="9"/>
        <v>0</v>
      </c>
      <c r="K50" s="1">
        <f t="shared" si="9"/>
        <v>0</v>
      </c>
      <c r="L50" s="1">
        <f t="shared" si="9"/>
        <v>0</v>
      </c>
    </row>
    <row r="51" spans="1:12" ht="12.75">
      <c r="A51">
        <v>2085</v>
      </c>
      <c r="B51" t="s">
        <v>27</v>
      </c>
      <c r="E51" s="1">
        <f t="shared" si="9"/>
        <v>0</v>
      </c>
      <c r="F51" s="1">
        <f t="shared" si="9"/>
        <v>0</v>
      </c>
      <c r="G51" s="1">
        <f t="shared" si="9"/>
        <v>0</v>
      </c>
      <c r="H51" s="1">
        <f t="shared" si="9"/>
        <v>0</v>
      </c>
      <c r="I51" s="1">
        <f t="shared" si="9"/>
        <v>0</v>
      </c>
      <c r="J51" s="1">
        <f t="shared" si="9"/>
        <v>0</v>
      </c>
      <c r="K51" s="1">
        <f t="shared" si="9"/>
        <v>0</v>
      </c>
      <c r="L51" s="1">
        <f t="shared" si="9"/>
        <v>0</v>
      </c>
    </row>
    <row r="52" spans="1:12" ht="12.75">
      <c r="A52">
        <v>3031</v>
      </c>
      <c r="B52" t="s">
        <v>43</v>
      </c>
      <c r="E52" s="1">
        <f t="shared" si="9"/>
        <v>0</v>
      </c>
      <c r="F52" s="1">
        <f t="shared" si="9"/>
        <v>0</v>
      </c>
      <c r="G52" s="1">
        <f t="shared" si="9"/>
        <v>0</v>
      </c>
      <c r="H52" s="1">
        <f t="shared" si="9"/>
        <v>0</v>
      </c>
      <c r="I52" s="1">
        <f t="shared" si="9"/>
        <v>0</v>
      </c>
      <c r="J52" s="1">
        <f t="shared" si="9"/>
        <v>0</v>
      </c>
      <c r="K52" s="1">
        <f t="shared" si="9"/>
        <v>0</v>
      </c>
      <c r="L52" s="1">
        <f t="shared" si="9"/>
        <v>0</v>
      </c>
    </row>
    <row r="53" spans="1:12" ht="12.75">
      <c r="A53">
        <v>2057</v>
      </c>
      <c r="B53" t="s">
        <v>13</v>
      </c>
      <c r="E53" s="1">
        <f aca="true" t="shared" si="10" ref="E53:L53">IF(E10-$C10&gt;0,E10-$C10,0)</f>
        <v>12</v>
      </c>
      <c r="F53" s="1">
        <f t="shared" si="10"/>
        <v>3</v>
      </c>
      <c r="G53" s="1">
        <f t="shared" si="10"/>
        <v>0</v>
      </c>
      <c r="H53" s="1">
        <f t="shared" si="10"/>
        <v>0</v>
      </c>
      <c r="I53" s="1">
        <f t="shared" si="10"/>
        <v>0</v>
      </c>
      <c r="J53" s="1">
        <f t="shared" si="10"/>
        <v>0</v>
      </c>
      <c r="K53" s="1">
        <f t="shared" si="10"/>
        <v>0</v>
      </c>
      <c r="L53" s="1">
        <f t="shared" si="10"/>
        <v>0</v>
      </c>
    </row>
    <row r="54" spans="5:12" ht="12.75">
      <c r="E54" s="4">
        <f aca="true" t="shared" si="11" ref="E54:L54">SUM(E47:E53)</f>
        <v>25</v>
      </c>
      <c r="F54" s="4">
        <f t="shared" si="11"/>
        <v>9</v>
      </c>
      <c r="G54" s="4">
        <f t="shared" si="11"/>
        <v>0</v>
      </c>
      <c r="H54" s="4">
        <f t="shared" si="11"/>
        <v>0</v>
      </c>
      <c r="I54" s="4">
        <f t="shared" si="11"/>
        <v>0</v>
      </c>
      <c r="J54" s="4">
        <f t="shared" si="11"/>
        <v>0</v>
      </c>
      <c r="K54" s="4">
        <f t="shared" si="11"/>
        <v>0</v>
      </c>
      <c r="L54" s="4">
        <f t="shared" si="11"/>
        <v>0</v>
      </c>
    </row>
    <row r="57" spans="2:4" ht="12.75">
      <c r="B57" s="3" t="s">
        <v>69</v>
      </c>
      <c r="D57" s="3" t="s">
        <v>70</v>
      </c>
    </row>
    <row r="58" spans="2:4" ht="12.75">
      <c r="B58" t="s">
        <v>94</v>
      </c>
      <c r="D58" t="s">
        <v>80</v>
      </c>
    </row>
    <row r="59" ht="12.75">
      <c r="B59" t="s">
        <v>79</v>
      </c>
    </row>
  </sheetData>
  <sheetProtection password="E11C" sheet="1" objects="1" scenarios="1"/>
  <mergeCells count="4">
    <mergeCell ref="E2:L2"/>
    <mergeCell ref="E20:L20"/>
    <mergeCell ref="E32:L32"/>
    <mergeCell ref="E45:L45"/>
  </mergeCells>
  <conditionalFormatting sqref="E22:L28">
    <cfRule type="cellIs" priority="1" dxfId="3" operator="greaterThan" stopIfTrue="1">
      <formula>0.25</formula>
    </cfRule>
    <cfRule type="cellIs" priority="2" dxfId="4" operator="greaterThan" stopIfTrue="1">
      <formula>0.16</formula>
    </cfRule>
    <cfRule type="cellIs" priority="3" dxfId="5" operator="greaterThan" stopIfTrue="1">
      <formula>0.1</formula>
    </cfRule>
  </conditionalFormatting>
  <printOptions/>
  <pageMargins left="0.75" right="0.75" top="1" bottom="1" header="0.5" footer="0.5"/>
  <pageSetup fitToHeight="1" fitToWidth="1" horizontalDpi="300" verticalDpi="300" orientation="landscape" paperSize="9" scale="60" r:id="rId1"/>
  <headerFooter alignWithMargins="0">
    <oddHeader>&amp;L&amp;"Arial,Bold"&amp;UPROPOSED CHANGES&amp;R&amp;"Arial,Bold"&amp;14APPENDIX 2</oddHeader>
    <oddFooter>&amp;L&amp;"Arial,Italic"*Number On Roll for Westwood Park includes all NOR from Alder Park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workbookViewId="0" topLeftCell="A1">
      <selection activeCell="A1" sqref="A1"/>
    </sheetView>
  </sheetViews>
  <sheetFormatPr defaultColWidth="9.140625" defaultRowHeight="12.75"/>
  <cols>
    <col min="2" max="2" width="44.57421875" style="0" bestFit="1" customWidth="1"/>
  </cols>
  <sheetData>
    <row r="1" ht="12.75">
      <c r="A1" s="3" t="s">
        <v>56</v>
      </c>
    </row>
    <row r="2" spans="5:12" ht="12.75">
      <c r="E2" s="19" t="s">
        <v>60</v>
      </c>
      <c r="F2" s="19"/>
      <c r="G2" s="19"/>
      <c r="H2" s="19"/>
      <c r="I2" s="19"/>
      <c r="J2" s="19"/>
      <c r="K2" s="19"/>
      <c r="L2" s="19"/>
    </row>
    <row r="3" spans="1:12" ht="12.75">
      <c r="A3" s="15" t="s">
        <v>52</v>
      </c>
      <c r="C3" s="8" t="s">
        <v>61</v>
      </c>
      <c r="E3" s="8">
        <v>2003</v>
      </c>
      <c r="F3" s="8">
        <v>2004</v>
      </c>
      <c r="G3" s="8">
        <v>2005</v>
      </c>
      <c r="H3" s="8">
        <v>2006</v>
      </c>
      <c r="I3" s="8">
        <v>2007</v>
      </c>
      <c r="J3" s="8">
        <v>2008</v>
      </c>
      <c r="K3" s="8">
        <v>2009</v>
      </c>
      <c r="L3" s="8">
        <v>2010</v>
      </c>
    </row>
    <row r="4" spans="1:12" ht="12.75">
      <c r="A4">
        <v>2027</v>
      </c>
      <c r="B4" t="s">
        <v>6</v>
      </c>
      <c r="C4" s="16">
        <v>210</v>
      </c>
      <c r="E4" s="9">
        <v>189</v>
      </c>
      <c r="F4" s="9">
        <v>182</v>
      </c>
      <c r="G4" s="9">
        <v>176</v>
      </c>
      <c r="H4" s="9">
        <v>169</v>
      </c>
      <c r="I4" s="9">
        <v>167</v>
      </c>
      <c r="J4" s="9">
        <v>167</v>
      </c>
      <c r="K4" s="9">
        <v>164</v>
      </c>
      <c r="L4" s="9">
        <v>157</v>
      </c>
    </row>
    <row r="5" spans="1:12" ht="12.75">
      <c r="A5">
        <v>2022</v>
      </c>
      <c r="B5" t="s">
        <v>4</v>
      </c>
      <c r="C5" s="16">
        <v>383</v>
      </c>
      <c r="E5" s="9">
        <v>308</v>
      </c>
      <c r="F5" s="9">
        <v>298</v>
      </c>
      <c r="G5" s="9">
        <v>286</v>
      </c>
      <c r="H5" s="9">
        <v>275</v>
      </c>
      <c r="I5" s="9">
        <v>272</v>
      </c>
      <c r="J5" s="9">
        <v>267</v>
      </c>
      <c r="K5" s="9">
        <v>265</v>
      </c>
      <c r="L5" s="9">
        <v>255</v>
      </c>
    </row>
    <row r="6" spans="1:12" ht="12.75">
      <c r="A6">
        <v>3017</v>
      </c>
      <c r="B6" t="s">
        <v>40</v>
      </c>
      <c r="C6" s="16">
        <v>189</v>
      </c>
      <c r="E6" s="9">
        <v>150</v>
      </c>
      <c r="F6" s="9">
        <v>144</v>
      </c>
      <c r="G6" s="9">
        <v>142</v>
      </c>
      <c r="H6" s="9">
        <v>139</v>
      </c>
      <c r="I6" s="9">
        <v>138</v>
      </c>
      <c r="J6" s="9">
        <v>137</v>
      </c>
      <c r="K6" s="9">
        <v>135</v>
      </c>
      <c r="L6" s="9">
        <v>131</v>
      </c>
    </row>
    <row r="7" spans="1:12" ht="12.75">
      <c r="A7">
        <v>2098</v>
      </c>
      <c r="B7" t="s">
        <v>37</v>
      </c>
      <c r="C7" s="16">
        <v>294</v>
      </c>
      <c r="E7" s="9">
        <v>270</v>
      </c>
      <c r="F7" s="9">
        <v>272</v>
      </c>
      <c r="G7" s="9">
        <v>272</v>
      </c>
      <c r="H7" s="9">
        <v>272</v>
      </c>
      <c r="I7" s="9">
        <v>267</v>
      </c>
      <c r="J7" s="9">
        <v>274</v>
      </c>
      <c r="K7" s="9">
        <v>267</v>
      </c>
      <c r="L7" s="9">
        <v>267</v>
      </c>
    </row>
    <row r="8" spans="1:12" ht="12.75">
      <c r="A8">
        <v>2008</v>
      </c>
      <c r="B8" t="s">
        <v>1</v>
      </c>
      <c r="C8" s="16">
        <v>304</v>
      </c>
      <c r="E8" s="9">
        <v>264</v>
      </c>
      <c r="F8" s="9">
        <v>255</v>
      </c>
      <c r="G8" s="9">
        <v>254</v>
      </c>
      <c r="H8" s="9">
        <v>250</v>
      </c>
      <c r="I8" s="9">
        <v>248</v>
      </c>
      <c r="J8" s="9">
        <v>242</v>
      </c>
      <c r="K8" s="9">
        <v>236</v>
      </c>
      <c r="L8" s="9">
        <v>231</v>
      </c>
    </row>
    <row r="9" spans="2:12" ht="12.75">
      <c r="B9" t="s">
        <v>91</v>
      </c>
      <c r="C9" s="16">
        <v>420</v>
      </c>
      <c r="E9" s="9">
        <v>395</v>
      </c>
      <c r="F9" s="9">
        <v>380</v>
      </c>
      <c r="G9" s="9">
        <v>365</v>
      </c>
      <c r="H9" s="9">
        <v>365</v>
      </c>
      <c r="I9" s="9">
        <v>351</v>
      </c>
      <c r="J9" s="9">
        <v>341</v>
      </c>
      <c r="K9" s="9">
        <v>335</v>
      </c>
      <c r="L9" s="9">
        <v>325</v>
      </c>
    </row>
    <row r="10" spans="3:12" ht="12.75">
      <c r="C10" s="5">
        <f>SUM(C4:C9)</f>
        <v>1800</v>
      </c>
      <c r="E10" s="10">
        <f aca="true" t="shared" si="0" ref="E10:L10">SUM(E4:E9)</f>
        <v>1576</v>
      </c>
      <c r="F10" s="10">
        <f t="shared" si="0"/>
        <v>1531</v>
      </c>
      <c r="G10" s="10">
        <f t="shared" si="0"/>
        <v>1495</v>
      </c>
      <c r="H10" s="10">
        <f t="shared" si="0"/>
        <v>1470</v>
      </c>
      <c r="I10" s="10">
        <f t="shared" si="0"/>
        <v>1443</v>
      </c>
      <c r="J10" s="10">
        <f t="shared" si="0"/>
        <v>1428</v>
      </c>
      <c r="K10" s="10">
        <f t="shared" si="0"/>
        <v>1402</v>
      </c>
      <c r="L10" s="10">
        <f t="shared" si="0"/>
        <v>1366</v>
      </c>
    </row>
    <row r="12" spans="3:12" ht="12.75">
      <c r="C12" s="7" t="s">
        <v>53</v>
      </c>
      <c r="D12" s="2"/>
      <c r="E12" s="11">
        <f aca="true" t="shared" si="1" ref="E12:L12">E38/$C10</f>
        <v>0.12444444444444444</v>
      </c>
      <c r="F12" s="11">
        <f t="shared" si="1"/>
        <v>0.14944444444444444</v>
      </c>
      <c r="G12" s="11">
        <f t="shared" si="1"/>
        <v>0.16944444444444445</v>
      </c>
      <c r="H12" s="11">
        <f t="shared" si="1"/>
        <v>0.18333333333333332</v>
      </c>
      <c r="I12" s="11">
        <f t="shared" si="1"/>
        <v>0.19833333333333333</v>
      </c>
      <c r="J12" s="11">
        <f t="shared" si="1"/>
        <v>0.20666666666666667</v>
      </c>
      <c r="K12" s="11">
        <f t="shared" si="1"/>
        <v>0.22111111111111112</v>
      </c>
      <c r="L12" s="11">
        <f t="shared" si="1"/>
        <v>0.2411111111111111</v>
      </c>
    </row>
    <row r="13" spans="3:12" ht="12.75">
      <c r="C13" s="7" t="s">
        <v>62</v>
      </c>
      <c r="D13" s="2"/>
      <c r="E13" s="11">
        <f aca="true" t="shared" si="2" ref="E13:L13">E50/$C10</f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  <c r="L13" s="11">
        <f t="shared" si="2"/>
        <v>0</v>
      </c>
    </row>
    <row r="14" spans="3:12" ht="12.75">
      <c r="C14" s="7" t="s">
        <v>63</v>
      </c>
      <c r="D14" s="2"/>
      <c r="E14" s="11">
        <f aca="true" t="shared" si="3" ref="E14:L14">E10/$C10</f>
        <v>0.8755555555555555</v>
      </c>
      <c r="F14" s="11">
        <f t="shared" si="3"/>
        <v>0.8505555555555555</v>
      </c>
      <c r="G14" s="11">
        <f t="shared" si="3"/>
        <v>0.8305555555555556</v>
      </c>
      <c r="H14" s="11">
        <f t="shared" si="3"/>
        <v>0.8166666666666667</v>
      </c>
      <c r="I14" s="11">
        <f t="shared" si="3"/>
        <v>0.8016666666666666</v>
      </c>
      <c r="J14" s="11">
        <f t="shared" si="3"/>
        <v>0.7933333333333333</v>
      </c>
      <c r="K14" s="11">
        <f t="shared" si="3"/>
        <v>0.7788888888888889</v>
      </c>
      <c r="L14" s="11">
        <f t="shared" si="3"/>
        <v>0.7588888888888888</v>
      </c>
    </row>
    <row r="15" spans="3:12" ht="12.75">
      <c r="C15" s="7" t="s">
        <v>65</v>
      </c>
      <c r="D15" s="2"/>
      <c r="E15" s="12">
        <f aca="true" t="shared" si="4" ref="E15:L15">E50</f>
        <v>0</v>
      </c>
      <c r="F15" s="12">
        <f t="shared" si="4"/>
        <v>0</v>
      </c>
      <c r="G15" s="12">
        <f t="shared" si="4"/>
        <v>0</v>
      </c>
      <c r="H15" s="12">
        <f t="shared" si="4"/>
        <v>0</v>
      </c>
      <c r="I15" s="12">
        <f t="shared" si="4"/>
        <v>0</v>
      </c>
      <c r="J15" s="12">
        <f t="shared" si="4"/>
        <v>0</v>
      </c>
      <c r="K15" s="12">
        <f t="shared" si="4"/>
        <v>0</v>
      </c>
      <c r="L15" s="12">
        <f t="shared" si="4"/>
        <v>0</v>
      </c>
    </row>
    <row r="19" spans="5:12" ht="12.75">
      <c r="E19" s="20" t="s">
        <v>64</v>
      </c>
      <c r="F19" s="20"/>
      <c r="G19" s="20"/>
      <c r="H19" s="20"/>
      <c r="I19" s="20"/>
      <c r="J19" s="20"/>
      <c r="K19" s="20"/>
      <c r="L19" s="20"/>
    </row>
    <row r="20" spans="5:12" ht="12.75">
      <c r="E20" s="8">
        <v>2003</v>
      </c>
      <c r="F20" s="8">
        <v>2004</v>
      </c>
      <c r="G20" s="8">
        <v>2005</v>
      </c>
      <c r="H20" s="8">
        <v>2006</v>
      </c>
      <c r="I20" s="8">
        <v>2007</v>
      </c>
      <c r="J20" s="8">
        <v>2008</v>
      </c>
      <c r="K20" s="8">
        <v>2009</v>
      </c>
      <c r="L20" s="8">
        <v>2010</v>
      </c>
    </row>
    <row r="21" spans="1:14" ht="12.75">
      <c r="A21">
        <v>2027</v>
      </c>
      <c r="B21" t="s">
        <v>6</v>
      </c>
      <c r="E21" s="18">
        <f aca="true" t="shared" si="5" ref="E21:L26">E32/$C4</f>
        <v>0.1</v>
      </c>
      <c r="F21" s="18">
        <f t="shared" si="5"/>
        <v>0.13333333333333333</v>
      </c>
      <c r="G21" s="18">
        <f t="shared" si="5"/>
        <v>0.1619047619047619</v>
      </c>
      <c r="H21" s="18">
        <f t="shared" si="5"/>
        <v>0.19523809523809524</v>
      </c>
      <c r="I21" s="18">
        <f t="shared" si="5"/>
        <v>0.20476190476190476</v>
      </c>
      <c r="J21" s="18">
        <f t="shared" si="5"/>
        <v>0.20476190476190476</v>
      </c>
      <c r="K21" s="18">
        <f t="shared" si="5"/>
        <v>0.21904761904761905</v>
      </c>
      <c r="L21" s="18">
        <f t="shared" si="5"/>
        <v>0.2523809523809524</v>
      </c>
      <c r="N21" s="3" t="s">
        <v>100</v>
      </c>
    </row>
    <row r="22" spans="1:14" ht="12.75">
      <c r="A22">
        <v>2022</v>
      </c>
      <c r="B22" t="s">
        <v>4</v>
      </c>
      <c r="E22" s="18">
        <f t="shared" si="5"/>
        <v>0.195822454308094</v>
      </c>
      <c r="F22" s="18">
        <f t="shared" si="5"/>
        <v>0.22193211488250653</v>
      </c>
      <c r="G22" s="18">
        <f t="shared" si="5"/>
        <v>0.25326370757180156</v>
      </c>
      <c r="H22" s="18">
        <f t="shared" si="5"/>
        <v>0.2819843342036554</v>
      </c>
      <c r="I22" s="18">
        <f t="shared" si="5"/>
        <v>0.2898172323759791</v>
      </c>
      <c r="J22" s="18">
        <f t="shared" si="5"/>
        <v>0.3028720626631854</v>
      </c>
      <c r="K22" s="18">
        <f t="shared" si="5"/>
        <v>0.30809399477806787</v>
      </c>
      <c r="L22" s="18">
        <f t="shared" si="5"/>
        <v>0.3342036553524804</v>
      </c>
      <c r="N22" t="s">
        <v>97</v>
      </c>
    </row>
    <row r="23" spans="1:14" ht="12.75">
      <c r="A23">
        <v>3017</v>
      </c>
      <c r="B23" t="s">
        <v>40</v>
      </c>
      <c r="E23" s="18">
        <f t="shared" si="5"/>
        <v>0.20634920634920634</v>
      </c>
      <c r="F23" s="18">
        <f t="shared" si="5"/>
        <v>0.23809523809523808</v>
      </c>
      <c r="G23" s="18">
        <f t="shared" si="5"/>
        <v>0.24867724867724866</v>
      </c>
      <c r="H23" s="18">
        <f t="shared" si="5"/>
        <v>0.26455026455026454</v>
      </c>
      <c r="I23" s="18">
        <f t="shared" si="5"/>
        <v>0.2698412698412698</v>
      </c>
      <c r="J23" s="18">
        <f t="shared" si="5"/>
        <v>0.2751322751322751</v>
      </c>
      <c r="K23" s="18">
        <f t="shared" si="5"/>
        <v>0.2857142857142857</v>
      </c>
      <c r="L23" s="18">
        <f t="shared" si="5"/>
        <v>0.30687830687830686</v>
      </c>
      <c r="N23" t="s">
        <v>99</v>
      </c>
    </row>
    <row r="24" spans="1:14" ht="12.75">
      <c r="A24">
        <v>2098</v>
      </c>
      <c r="B24" t="s">
        <v>37</v>
      </c>
      <c r="E24" s="18">
        <f t="shared" si="5"/>
        <v>0.08163265306122448</v>
      </c>
      <c r="F24" s="18">
        <f t="shared" si="5"/>
        <v>0.07482993197278912</v>
      </c>
      <c r="G24" s="18">
        <f t="shared" si="5"/>
        <v>0.07482993197278912</v>
      </c>
      <c r="H24" s="18">
        <f t="shared" si="5"/>
        <v>0.07482993197278912</v>
      </c>
      <c r="I24" s="18">
        <f t="shared" si="5"/>
        <v>0.09183673469387756</v>
      </c>
      <c r="J24" s="18">
        <f t="shared" si="5"/>
        <v>0.06802721088435375</v>
      </c>
      <c r="K24" s="18">
        <f t="shared" si="5"/>
        <v>0.09183673469387756</v>
      </c>
      <c r="L24" s="18">
        <f t="shared" si="5"/>
        <v>0.09183673469387756</v>
      </c>
      <c r="N24" t="s">
        <v>98</v>
      </c>
    </row>
    <row r="25" spans="1:12" ht="12.75">
      <c r="A25">
        <v>2008</v>
      </c>
      <c r="B25" t="s">
        <v>1</v>
      </c>
      <c r="E25" s="18">
        <f t="shared" si="5"/>
        <v>0.13157894736842105</v>
      </c>
      <c r="F25" s="18">
        <f t="shared" si="5"/>
        <v>0.1611842105263158</v>
      </c>
      <c r="G25" s="18">
        <f t="shared" si="5"/>
        <v>0.16447368421052633</v>
      </c>
      <c r="H25" s="18">
        <f t="shared" si="5"/>
        <v>0.17763157894736842</v>
      </c>
      <c r="I25" s="18">
        <f t="shared" si="5"/>
        <v>0.18421052631578946</v>
      </c>
      <c r="J25" s="18">
        <f t="shared" si="5"/>
        <v>0.20394736842105263</v>
      </c>
      <c r="K25" s="18">
        <f t="shared" si="5"/>
        <v>0.2236842105263158</v>
      </c>
      <c r="L25" s="18">
        <f t="shared" si="5"/>
        <v>0.24013157894736842</v>
      </c>
    </row>
    <row r="26" spans="2:12" ht="12.75">
      <c r="B26" t="s">
        <v>92</v>
      </c>
      <c r="E26" s="18">
        <f t="shared" si="5"/>
        <v>0.05952380952380952</v>
      </c>
      <c r="F26" s="18">
        <f t="shared" si="5"/>
        <v>0.09523809523809523</v>
      </c>
      <c r="G26" s="18">
        <f t="shared" si="5"/>
        <v>0.13095238095238096</v>
      </c>
      <c r="H26" s="18">
        <f t="shared" si="5"/>
        <v>0.13095238095238096</v>
      </c>
      <c r="I26" s="18">
        <f t="shared" si="5"/>
        <v>0.16428571428571428</v>
      </c>
      <c r="J26" s="18">
        <f t="shared" si="5"/>
        <v>0.1880952380952381</v>
      </c>
      <c r="K26" s="18">
        <f t="shared" si="5"/>
        <v>0.20238095238095238</v>
      </c>
      <c r="L26" s="18">
        <f t="shared" si="5"/>
        <v>0.2261904761904762</v>
      </c>
    </row>
    <row r="30" spans="5:12" ht="12.75">
      <c r="E30" s="20" t="s">
        <v>66</v>
      </c>
      <c r="F30" s="20"/>
      <c r="G30" s="20"/>
      <c r="H30" s="20"/>
      <c r="I30" s="20"/>
      <c r="J30" s="20"/>
      <c r="K30" s="20"/>
      <c r="L30" s="20"/>
    </row>
    <row r="31" spans="5:12" ht="12.75">
      <c r="E31" s="8">
        <v>2003</v>
      </c>
      <c r="F31" s="8">
        <v>2004</v>
      </c>
      <c r="G31" s="8">
        <v>2005</v>
      </c>
      <c r="H31" s="8">
        <v>2006</v>
      </c>
      <c r="I31" s="8">
        <v>2007</v>
      </c>
      <c r="J31" s="8">
        <v>2008</v>
      </c>
      <c r="K31" s="8">
        <v>2009</v>
      </c>
      <c r="L31" s="8">
        <v>2010</v>
      </c>
    </row>
    <row r="32" spans="1:12" ht="12.75">
      <c r="A32">
        <v>2027</v>
      </c>
      <c r="B32" t="s">
        <v>6</v>
      </c>
      <c r="E32">
        <f aca="true" t="shared" si="6" ref="E32:L36">IF($C4-E4&gt;0,$C4-E4,0)</f>
        <v>21</v>
      </c>
      <c r="F32">
        <f t="shared" si="6"/>
        <v>28</v>
      </c>
      <c r="G32">
        <f t="shared" si="6"/>
        <v>34</v>
      </c>
      <c r="H32">
        <f t="shared" si="6"/>
        <v>41</v>
      </c>
      <c r="I32">
        <f t="shared" si="6"/>
        <v>43</v>
      </c>
      <c r="J32">
        <f t="shared" si="6"/>
        <v>43</v>
      </c>
      <c r="K32">
        <f t="shared" si="6"/>
        <v>46</v>
      </c>
      <c r="L32">
        <f t="shared" si="6"/>
        <v>53</v>
      </c>
    </row>
    <row r="33" spans="1:12" ht="12.75">
      <c r="A33">
        <v>2022</v>
      </c>
      <c r="B33" t="s">
        <v>4</v>
      </c>
      <c r="E33">
        <f t="shared" si="6"/>
        <v>75</v>
      </c>
      <c r="F33">
        <f t="shared" si="6"/>
        <v>85</v>
      </c>
      <c r="G33">
        <f t="shared" si="6"/>
        <v>97</v>
      </c>
      <c r="H33">
        <f t="shared" si="6"/>
        <v>108</v>
      </c>
      <c r="I33">
        <f t="shared" si="6"/>
        <v>111</v>
      </c>
      <c r="J33">
        <f t="shared" si="6"/>
        <v>116</v>
      </c>
      <c r="K33">
        <f t="shared" si="6"/>
        <v>118</v>
      </c>
      <c r="L33">
        <f t="shared" si="6"/>
        <v>128</v>
      </c>
    </row>
    <row r="34" spans="1:12" ht="12.75">
      <c r="A34">
        <v>3017</v>
      </c>
      <c r="B34" t="s">
        <v>40</v>
      </c>
      <c r="E34">
        <f t="shared" si="6"/>
        <v>39</v>
      </c>
      <c r="F34">
        <f t="shared" si="6"/>
        <v>45</v>
      </c>
      <c r="G34">
        <f t="shared" si="6"/>
        <v>47</v>
      </c>
      <c r="H34">
        <f t="shared" si="6"/>
        <v>50</v>
      </c>
      <c r="I34">
        <f t="shared" si="6"/>
        <v>51</v>
      </c>
      <c r="J34">
        <f t="shared" si="6"/>
        <v>52</v>
      </c>
      <c r="K34">
        <f t="shared" si="6"/>
        <v>54</v>
      </c>
      <c r="L34">
        <f t="shared" si="6"/>
        <v>58</v>
      </c>
    </row>
    <row r="35" spans="1:12" ht="12.75">
      <c r="A35">
        <v>2098</v>
      </c>
      <c r="B35" t="s">
        <v>37</v>
      </c>
      <c r="E35">
        <f t="shared" si="6"/>
        <v>24</v>
      </c>
      <c r="F35">
        <f t="shared" si="6"/>
        <v>22</v>
      </c>
      <c r="G35">
        <f t="shared" si="6"/>
        <v>22</v>
      </c>
      <c r="H35">
        <f t="shared" si="6"/>
        <v>22</v>
      </c>
      <c r="I35">
        <f t="shared" si="6"/>
        <v>27</v>
      </c>
      <c r="J35">
        <f t="shared" si="6"/>
        <v>20</v>
      </c>
      <c r="K35">
        <f t="shared" si="6"/>
        <v>27</v>
      </c>
      <c r="L35">
        <f t="shared" si="6"/>
        <v>27</v>
      </c>
    </row>
    <row r="36" spans="1:12" ht="12.75">
      <c r="A36">
        <v>2008</v>
      </c>
      <c r="B36" t="s">
        <v>1</v>
      </c>
      <c r="E36">
        <f t="shared" si="6"/>
        <v>40</v>
      </c>
      <c r="F36">
        <f t="shared" si="6"/>
        <v>49</v>
      </c>
      <c r="G36">
        <f t="shared" si="6"/>
        <v>50</v>
      </c>
      <c r="H36">
        <f t="shared" si="6"/>
        <v>54</v>
      </c>
      <c r="I36">
        <f t="shared" si="6"/>
        <v>56</v>
      </c>
      <c r="J36">
        <f t="shared" si="6"/>
        <v>62</v>
      </c>
      <c r="K36">
        <f t="shared" si="6"/>
        <v>68</v>
      </c>
      <c r="L36">
        <f t="shared" si="6"/>
        <v>73</v>
      </c>
    </row>
    <row r="37" spans="2:12" ht="12.75">
      <c r="B37" t="s">
        <v>92</v>
      </c>
      <c r="E37">
        <f aca="true" t="shared" si="7" ref="E37:L37">IF($C9-E9&gt;0,$C9-E9,0)</f>
        <v>25</v>
      </c>
      <c r="F37">
        <f t="shared" si="7"/>
        <v>40</v>
      </c>
      <c r="G37">
        <f t="shared" si="7"/>
        <v>55</v>
      </c>
      <c r="H37">
        <f t="shared" si="7"/>
        <v>55</v>
      </c>
      <c r="I37">
        <f t="shared" si="7"/>
        <v>69</v>
      </c>
      <c r="J37">
        <f t="shared" si="7"/>
        <v>79</v>
      </c>
      <c r="K37">
        <f t="shared" si="7"/>
        <v>85</v>
      </c>
      <c r="L37">
        <f t="shared" si="7"/>
        <v>95</v>
      </c>
    </row>
    <row r="38" spans="5:12" ht="12.75">
      <c r="E38" s="3">
        <f aca="true" t="shared" si="8" ref="E38:L38">SUM(E32:E37)</f>
        <v>224</v>
      </c>
      <c r="F38" s="3">
        <f t="shared" si="8"/>
        <v>269</v>
      </c>
      <c r="G38" s="3">
        <f t="shared" si="8"/>
        <v>305</v>
      </c>
      <c r="H38" s="3">
        <f t="shared" si="8"/>
        <v>330</v>
      </c>
      <c r="I38" s="3">
        <f t="shared" si="8"/>
        <v>357</v>
      </c>
      <c r="J38" s="3">
        <f t="shared" si="8"/>
        <v>372</v>
      </c>
      <c r="K38" s="3">
        <f t="shared" si="8"/>
        <v>398</v>
      </c>
      <c r="L38" s="3">
        <f t="shared" si="8"/>
        <v>434</v>
      </c>
    </row>
    <row r="42" spans="5:12" ht="12.75">
      <c r="E42" s="20" t="s">
        <v>67</v>
      </c>
      <c r="F42" s="20"/>
      <c r="G42" s="20"/>
      <c r="H42" s="20"/>
      <c r="I42" s="20"/>
      <c r="J42" s="20"/>
      <c r="K42" s="20"/>
      <c r="L42" s="20"/>
    </row>
    <row r="43" spans="5:12" ht="12.75">
      <c r="E43" s="8">
        <v>2003</v>
      </c>
      <c r="F43" s="8">
        <v>2004</v>
      </c>
      <c r="G43" s="8">
        <v>2005</v>
      </c>
      <c r="H43" s="8">
        <v>2006</v>
      </c>
      <c r="I43" s="8">
        <v>2007</v>
      </c>
      <c r="J43" s="8">
        <v>2008</v>
      </c>
      <c r="K43" s="8">
        <v>2009</v>
      </c>
      <c r="L43" s="8">
        <v>2010</v>
      </c>
    </row>
    <row r="44" spans="1:12" ht="12.75">
      <c r="A44">
        <v>2027</v>
      </c>
      <c r="B44" t="s">
        <v>6</v>
      </c>
      <c r="E44" s="1">
        <f>IF(E4-$C4&gt;0,E4-$C4,0)</f>
        <v>0</v>
      </c>
      <c r="F44" s="1">
        <f aca="true" t="shared" si="9" ref="F44:L44">IF(F4-$C4&gt;0,F4-$C4,0)</f>
        <v>0</v>
      </c>
      <c r="G44" s="1">
        <f t="shared" si="9"/>
        <v>0</v>
      </c>
      <c r="H44" s="1">
        <f t="shared" si="9"/>
        <v>0</v>
      </c>
      <c r="I44" s="1">
        <f t="shared" si="9"/>
        <v>0</v>
      </c>
      <c r="J44" s="1">
        <f t="shared" si="9"/>
        <v>0</v>
      </c>
      <c r="K44" s="1">
        <f t="shared" si="9"/>
        <v>0</v>
      </c>
      <c r="L44" s="1">
        <f t="shared" si="9"/>
        <v>0</v>
      </c>
    </row>
    <row r="45" spans="1:12" ht="12.75">
      <c r="A45">
        <v>2022</v>
      </c>
      <c r="B45" t="s">
        <v>4</v>
      </c>
      <c r="E45" s="1">
        <f>IF(E5-$C5&gt;0,E5-$C5,0)</f>
        <v>0</v>
      </c>
      <c r="F45" s="1">
        <f aca="true" t="shared" si="10" ref="F45:L48">IF(F5-$C5&gt;0,F5-$C5,0)</f>
        <v>0</v>
      </c>
      <c r="G45" s="1">
        <f t="shared" si="10"/>
        <v>0</v>
      </c>
      <c r="H45" s="1">
        <f t="shared" si="10"/>
        <v>0</v>
      </c>
      <c r="I45" s="1">
        <f t="shared" si="10"/>
        <v>0</v>
      </c>
      <c r="J45" s="1">
        <f t="shared" si="10"/>
        <v>0</v>
      </c>
      <c r="K45" s="1">
        <f t="shared" si="10"/>
        <v>0</v>
      </c>
      <c r="L45" s="1">
        <f t="shared" si="10"/>
        <v>0</v>
      </c>
    </row>
    <row r="46" spans="1:12" ht="12.75">
      <c r="A46">
        <v>3017</v>
      </c>
      <c r="B46" t="s">
        <v>40</v>
      </c>
      <c r="E46" s="1">
        <f>IF(E6-$C6&gt;0,E6-$C6,0)</f>
        <v>0</v>
      </c>
      <c r="F46" s="1">
        <f t="shared" si="10"/>
        <v>0</v>
      </c>
      <c r="G46" s="1">
        <f t="shared" si="10"/>
        <v>0</v>
      </c>
      <c r="H46" s="1">
        <f t="shared" si="10"/>
        <v>0</v>
      </c>
      <c r="I46" s="1">
        <f t="shared" si="10"/>
        <v>0</v>
      </c>
      <c r="J46" s="1">
        <f t="shared" si="10"/>
        <v>0</v>
      </c>
      <c r="K46" s="1">
        <f t="shared" si="10"/>
        <v>0</v>
      </c>
      <c r="L46" s="1">
        <f t="shared" si="10"/>
        <v>0</v>
      </c>
    </row>
    <row r="47" spans="1:12" ht="12.75">
      <c r="A47">
        <v>2098</v>
      </c>
      <c r="B47" t="s">
        <v>37</v>
      </c>
      <c r="E47" s="1">
        <f>IF(E7-$C7&gt;0,E7-$C7,0)</f>
        <v>0</v>
      </c>
      <c r="F47" s="1">
        <f t="shared" si="10"/>
        <v>0</v>
      </c>
      <c r="G47" s="1">
        <f t="shared" si="10"/>
        <v>0</v>
      </c>
      <c r="H47" s="1">
        <f t="shared" si="10"/>
        <v>0</v>
      </c>
      <c r="I47" s="1">
        <f t="shared" si="10"/>
        <v>0</v>
      </c>
      <c r="J47" s="1">
        <f t="shared" si="10"/>
        <v>0</v>
      </c>
      <c r="K47" s="1">
        <f t="shared" si="10"/>
        <v>0</v>
      </c>
      <c r="L47" s="1">
        <f t="shared" si="10"/>
        <v>0</v>
      </c>
    </row>
    <row r="48" spans="1:12" ht="12.75">
      <c r="A48">
        <v>2008</v>
      </c>
      <c r="B48" t="s">
        <v>1</v>
      </c>
      <c r="E48" s="1">
        <f>IF(E8-$C8&gt;0,E8-$C8,0)</f>
        <v>0</v>
      </c>
      <c r="F48" s="1">
        <f t="shared" si="10"/>
        <v>0</v>
      </c>
      <c r="G48" s="1">
        <f t="shared" si="10"/>
        <v>0</v>
      </c>
      <c r="H48" s="1">
        <f t="shared" si="10"/>
        <v>0</v>
      </c>
      <c r="I48" s="1">
        <f t="shared" si="10"/>
        <v>0</v>
      </c>
      <c r="J48" s="1">
        <f t="shared" si="10"/>
        <v>0</v>
      </c>
      <c r="K48" s="1">
        <f t="shared" si="10"/>
        <v>0</v>
      </c>
      <c r="L48" s="1">
        <f t="shared" si="10"/>
        <v>0</v>
      </c>
    </row>
    <row r="49" spans="2:12" ht="12.75">
      <c r="B49" t="s">
        <v>92</v>
      </c>
      <c r="E49" s="1">
        <f aca="true" t="shared" si="11" ref="E49:L49">IF(E9-$C9&gt;0,E9-$C9,0)</f>
        <v>0</v>
      </c>
      <c r="F49" s="1">
        <f t="shared" si="11"/>
        <v>0</v>
      </c>
      <c r="G49" s="1">
        <f t="shared" si="11"/>
        <v>0</v>
      </c>
      <c r="H49" s="1">
        <f t="shared" si="11"/>
        <v>0</v>
      </c>
      <c r="I49" s="1">
        <f t="shared" si="11"/>
        <v>0</v>
      </c>
      <c r="J49" s="1">
        <f t="shared" si="11"/>
        <v>0</v>
      </c>
      <c r="K49" s="1">
        <f t="shared" si="11"/>
        <v>0</v>
      </c>
      <c r="L49" s="1">
        <f t="shared" si="11"/>
        <v>0</v>
      </c>
    </row>
    <row r="50" spans="5:12" ht="12.75">
      <c r="E50" s="4">
        <f aca="true" t="shared" si="12" ref="E50:L50">SUM(E44:E49)</f>
        <v>0</v>
      </c>
      <c r="F50" s="4">
        <f t="shared" si="12"/>
        <v>0</v>
      </c>
      <c r="G50" s="4">
        <f t="shared" si="12"/>
        <v>0</v>
      </c>
      <c r="H50" s="4">
        <f t="shared" si="12"/>
        <v>0</v>
      </c>
      <c r="I50" s="4">
        <f t="shared" si="12"/>
        <v>0</v>
      </c>
      <c r="J50" s="4">
        <f t="shared" si="12"/>
        <v>0</v>
      </c>
      <c r="K50" s="4">
        <f t="shared" si="12"/>
        <v>0</v>
      </c>
      <c r="L50" s="4">
        <f t="shared" si="12"/>
        <v>0</v>
      </c>
    </row>
    <row r="53" spans="2:4" ht="12.75">
      <c r="B53" s="3" t="s">
        <v>69</v>
      </c>
      <c r="D53" s="3" t="s">
        <v>70</v>
      </c>
    </row>
    <row r="54" spans="2:4" ht="12.75">
      <c r="B54" t="s">
        <v>82</v>
      </c>
      <c r="D54" t="s">
        <v>86</v>
      </c>
    </row>
    <row r="55" spans="2:4" ht="12.75">
      <c r="B55" t="s">
        <v>83</v>
      </c>
      <c r="D55" t="s">
        <v>87</v>
      </c>
    </row>
    <row r="56" spans="2:4" ht="12.75">
      <c r="B56" t="s">
        <v>84</v>
      </c>
      <c r="D56" t="s">
        <v>88</v>
      </c>
    </row>
    <row r="57" ht="12.75">
      <c r="B57" t="s">
        <v>85</v>
      </c>
    </row>
    <row r="58" ht="12.75">
      <c r="B58" t="s">
        <v>93</v>
      </c>
    </row>
  </sheetData>
  <sheetProtection password="E11C" sheet="1" objects="1" scenarios="1"/>
  <mergeCells count="4">
    <mergeCell ref="E2:L2"/>
    <mergeCell ref="E19:L19"/>
    <mergeCell ref="E30:L30"/>
    <mergeCell ref="E42:L42"/>
  </mergeCells>
  <conditionalFormatting sqref="E21:L26">
    <cfRule type="cellIs" priority="1" dxfId="3" operator="greaterThan" stopIfTrue="1">
      <formula>0.25</formula>
    </cfRule>
    <cfRule type="cellIs" priority="2" dxfId="4" operator="greaterThan" stopIfTrue="1">
      <formula>0.16</formula>
    </cfRule>
    <cfRule type="cellIs" priority="3" dxfId="5" operator="greaterThan" stopIfTrue="1">
      <formula>0.1</formula>
    </cfRule>
  </conditionalFormatting>
  <printOptions/>
  <pageMargins left="0.75" right="0.75" top="1" bottom="1" header="0.5" footer="0.5"/>
  <pageSetup fitToHeight="1" fitToWidth="1" horizontalDpi="300" verticalDpi="300" orientation="landscape" paperSize="9" scale="60" r:id="rId1"/>
  <headerFooter alignWithMargins="0">
    <oddHeader>&amp;L&amp;"Arial,Bold"&amp;UPROPOSED CHANGES&amp;R&amp;"Arial,Bold"&amp;14APPENDIX 2</oddHeader>
    <oddFooter>&amp;L&amp;"Arial,Italic"*"New Amalgamation" Number on Roll is the sum of the NORs for St Clements Egerton CE and Radclyffe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workbookViewId="0" topLeftCell="A1">
      <selection activeCell="A1" sqref="A1"/>
    </sheetView>
  </sheetViews>
  <sheetFormatPr defaultColWidth="9.140625" defaultRowHeight="12.75"/>
  <cols>
    <col min="2" max="2" width="44.57421875" style="0" bestFit="1" customWidth="1"/>
  </cols>
  <sheetData>
    <row r="1" ht="12.75">
      <c r="A1" s="3" t="s">
        <v>57</v>
      </c>
    </row>
    <row r="2" spans="5:12" ht="12.75">
      <c r="E2" s="19" t="s">
        <v>60</v>
      </c>
      <c r="F2" s="19"/>
      <c r="G2" s="19"/>
      <c r="H2" s="19"/>
      <c r="I2" s="19"/>
      <c r="J2" s="19"/>
      <c r="K2" s="19"/>
      <c r="L2" s="19"/>
    </row>
    <row r="3" spans="1:12" ht="12.75">
      <c r="A3" s="15" t="s">
        <v>52</v>
      </c>
      <c r="C3" s="8" t="s">
        <v>61</v>
      </c>
      <c r="E3" s="8">
        <v>2003</v>
      </c>
      <c r="F3" s="8">
        <v>2004</v>
      </c>
      <c r="G3" s="8">
        <v>2005</v>
      </c>
      <c r="H3" s="8">
        <v>2006</v>
      </c>
      <c r="I3" s="8">
        <v>2007</v>
      </c>
      <c r="J3" s="8">
        <v>2008</v>
      </c>
      <c r="K3" s="8">
        <v>2009</v>
      </c>
      <c r="L3" s="8">
        <v>2010</v>
      </c>
    </row>
    <row r="4" spans="1:12" ht="12.75">
      <c r="A4">
        <v>2051</v>
      </c>
      <c r="B4" t="s">
        <v>11</v>
      </c>
      <c r="C4" s="16">
        <v>270</v>
      </c>
      <c r="E4" s="9">
        <v>256</v>
      </c>
      <c r="F4" s="9">
        <v>250</v>
      </c>
      <c r="G4" s="9">
        <v>246</v>
      </c>
      <c r="H4" s="9">
        <v>244</v>
      </c>
      <c r="I4" s="9">
        <v>239</v>
      </c>
      <c r="J4" s="9">
        <v>237</v>
      </c>
      <c r="K4" s="9">
        <v>232</v>
      </c>
      <c r="L4" s="9">
        <v>228</v>
      </c>
    </row>
    <row r="5" spans="1:12" ht="12.75">
      <c r="A5">
        <v>3042</v>
      </c>
      <c r="B5" t="s">
        <v>49</v>
      </c>
      <c r="C5" s="16">
        <v>289</v>
      </c>
      <c r="E5" s="9">
        <v>288</v>
      </c>
      <c r="F5" s="9">
        <v>288</v>
      </c>
      <c r="G5" s="9">
        <v>291</v>
      </c>
      <c r="H5" s="9">
        <v>294</v>
      </c>
      <c r="I5" s="9">
        <v>296</v>
      </c>
      <c r="J5" s="9">
        <v>297</v>
      </c>
      <c r="K5" s="9">
        <v>301</v>
      </c>
      <c r="L5" s="9">
        <v>302</v>
      </c>
    </row>
    <row r="6" spans="1:12" ht="12.75">
      <c r="A6">
        <v>2086</v>
      </c>
      <c r="B6" t="s">
        <v>28</v>
      </c>
      <c r="C6" s="16">
        <v>175</v>
      </c>
      <c r="E6" s="9">
        <v>177</v>
      </c>
      <c r="F6" s="9">
        <v>172</v>
      </c>
      <c r="G6" s="9">
        <v>171</v>
      </c>
      <c r="H6" s="9">
        <v>164</v>
      </c>
      <c r="I6" s="9">
        <v>159</v>
      </c>
      <c r="J6" s="9">
        <v>158</v>
      </c>
      <c r="K6" s="9">
        <v>157</v>
      </c>
      <c r="L6" s="9">
        <v>153</v>
      </c>
    </row>
    <row r="7" spans="1:12" ht="12.75">
      <c r="A7">
        <v>2074</v>
      </c>
      <c r="B7" t="s">
        <v>22</v>
      </c>
      <c r="C7" s="16">
        <v>210</v>
      </c>
      <c r="E7" s="9">
        <v>236</v>
      </c>
      <c r="F7" s="9">
        <v>225</v>
      </c>
      <c r="G7" s="9">
        <v>221</v>
      </c>
      <c r="H7" s="9">
        <v>215</v>
      </c>
      <c r="I7" s="9">
        <v>210</v>
      </c>
      <c r="J7" s="9">
        <v>206</v>
      </c>
      <c r="K7" s="9">
        <v>201</v>
      </c>
      <c r="L7" s="9">
        <v>194</v>
      </c>
    </row>
    <row r="8" spans="1:12" ht="12.75">
      <c r="A8">
        <v>2075</v>
      </c>
      <c r="B8" t="s">
        <v>23</v>
      </c>
      <c r="C8" s="16">
        <v>210</v>
      </c>
      <c r="E8" s="9">
        <v>205</v>
      </c>
      <c r="F8" s="9">
        <v>206</v>
      </c>
      <c r="G8" s="9">
        <v>205</v>
      </c>
      <c r="H8" s="9">
        <v>204</v>
      </c>
      <c r="I8" s="9">
        <v>204</v>
      </c>
      <c r="J8" s="9">
        <v>204</v>
      </c>
      <c r="K8" s="9">
        <v>205</v>
      </c>
      <c r="L8" s="9">
        <v>205</v>
      </c>
    </row>
    <row r="9" spans="1:12" ht="12.75">
      <c r="A9">
        <v>3039</v>
      </c>
      <c r="B9" t="s">
        <v>46</v>
      </c>
      <c r="C9" s="16">
        <v>210</v>
      </c>
      <c r="E9" s="9">
        <v>212</v>
      </c>
      <c r="F9" s="9">
        <v>208</v>
      </c>
      <c r="G9" s="9">
        <v>209</v>
      </c>
      <c r="H9" s="9">
        <v>207</v>
      </c>
      <c r="I9" s="9">
        <v>205</v>
      </c>
      <c r="J9" s="9">
        <v>203</v>
      </c>
      <c r="K9" s="9">
        <v>202</v>
      </c>
      <c r="L9" s="9">
        <v>200</v>
      </c>
    </row>
    <row r="10" spans="1:12" ht="12.75">
      <c r="A10">
        <v>2073</v>
      </c>
      <c r="B10" t="s">
        <v>21</v>
      </c>
      <c r="C10" s="16">
        <v>315</v>
      </c>
      <c r="E10" s="9">
        <v>289</v>
      </c>
      <c r="F10" s="9">
        <v>283</v>
      </c>
      <c r="G10" s="9">
        <v>279</v>
      </c>
      <c r="H10" s="9">
        <v>276</v>
      </c>
      <c r="I10" s="9">
        <v>274</v>
      </c>
      <c r="J10" s="9">
        <v>277</v>
      </c>
      <c r="K10" s="9">
        <v>280</v>
      </c>
      <c r="L10" s="9">
        <v>279</v>
      </c>
    </row>
    <row r="11" spans="1:12" ht="12.75">
      <c r="A11">
        <v>2088</v>
      </c>
      <c r="B11" t="s">
        <v>29</v>
      </c>
      <c r="C11" s="16">
        <v>210</v>
      </c>
      <c r="E11" s="9">
        <v>204</v>
      </c>
      <c r="F11" s="9">
        <v>204</v>
      </c>
      <c r="G11" s="9">
        <v>203</v>
      </c>
      <c r="H11" s="9">
        <v>201</v>
      </c>
      <c r="I11" s="9">
        <v>201</v>
      </c>
      <c r="J11" s="9">
        <v>201</v>
      </c>
      <c r="K11" s="9">
        <v>199</v>
      </c>
      <c r="L11" s="9">
        <v>198</v>
      </c>
    </row>
    <row r="12" spans="1:12" ht="12.75">
      <c r="A12">
        <v>3037</v>
      </c>
      <c r="B12" t="s">
        <v>45</v>
      </c>
      <c r="C12" s="16">
        <v>210</v>
      </c>
      <c r="E12" s="9">
        <v>191</v>
      </c>
      <c r="F12" s="9">
        <v>189</v>
      </c>
      <c r="G12" s="9">
        <v>189</v>
      </c>
      <c r="H12" s="9">
        <v>188</v>
      </c>
      <c r="I12" s="9">
        <v>188</v>
      </c>
      <c r="J12" s="9">
        <v>186</v>
      </c>
      <c r="K12" s="9">
        <v>184</v>
      </c>
      <c r="L12" s="9">
        <v>182</v>
      </c>
    </row>
    <row r="13" spans="3:12" ht="12.75">
      <c r="C13" s="5">
        <f>SUM(C4:C12)</f>
        <v>2099</v>
      </c>
      <c r="E13" s="10">
        <f aca="true" t="shared" si="0" ref="E13:L13">SUM(E4:E12)</f>
        <v>2058</v>
      </c>
      <c r="F13" s="10">
        <f t="shared" si="0"/>
        <v>2025</v>
      </c>
      <c r="G13" s="10">
        <f t="shared" si="0"/>
        <v>2014</v>
      </c>
      <c r="H13" s="10">
        <f t="shared" si="0"/>
        <v>1993</v>
      </c>
      <c r="I13" s="10">
        <f t="shared" si="0"/>
        <v>1976</v>
      </c>
      <c r="J13" s="10">
        <f t="shared" si="0"/>
        <v>1969</v>
      </c>
      <c r="K13" s="10">
        <f t="shared" si="0"/>
        <v>1961</v>
      </c>
      <c r="L13" s="10">
        <f t="shared" si="0"/>
        <v>1941</v>
      </c>
    </row>
    <row r="15" spans="3:12" ht="12.75">
      <c r="C15" s="7" t="s">
        <v>53</v>
      </c>
      <c r="D15" s="2"/>
      <c r="E15" s="11">
        <f aca="true" t="shared" si="1" ref="E15:L15">E47/$C13</f>
        <v>0.033825631252977606</v>
      </c>
      <c r="F15" s="11">
        <f t="shared" si="1"/>
        <v>0.042401143401619816</v>
      </c>
      <c r="G15" s="11">
        <f t="shared" si="1"/>
        <v>0.046688899475940925</v>
      </c>
      <c r="H15" s="11">
        <f t="shared" si="1"/>
        <v>0.055264411624583135</v>
      </c>
      <c r="I15" s="11">
        <f t="shared" si="1"/>
        <v>0.06193425440686041</v>
      </c>
      <c r="J15" s="11">
        <f t="shared" si="1"/>
        <v>0.06574559313959027</v>
      </c>
      <c r="K15" s="11">
        <f t="shared" si="1"/>
        <v>0.07146260123868509</v>
      </c>
      <c r="L15" s="11">
        <f t="shared" si="1"/>
        <v>0.081467365412101</v>
      </c>
    </row>
    <row r="16" spans="3:12" ht="12.75">
      <c r="C16" s="7" t="s">
        <v>62</v>
      </c>
      <c r="D16" s="2"/>
      <c r="E16" s="11">
        <f aca="true" t="shared" si="2" ref="E16:L16">E62/$C13</f>
        <v>0.014292520247737018</v>
      </c>
      <c r="F16" s="11">
        <f t="shared" si="2"/>
        <v>0.007146260123868509</v>
      </c>
      <c r="G16" s="11">
        <f t="shared" si="2"/>
        <v>0.006193425440686041</v>
      </c>
      <c r="H16" s="11">
        <f t="shared" si="2"/>
        <v>0.004764173415912339</v>
      </c>
      <c r="I16" s="11">
        <f t="shared" si="2"/>
        <v>0.0033349213911386373</v>
      </c>
      <c r="J16" s="11">
        <f t="shared" si="2"/>
        <v>0.003811338732729871</v>
      </c>
      <c r="K16" s="11">
        <f t="shared" si="2"/>
        <v>0.005717008099094807</v>
      </c>
      <c r="L16" s="11">
        <f t="shared" si="2"/>
        <v>0.006193425440686041</v>
      </c>
    </row>
    <row r="17" spans="3:12" ht="12.75">
      <c r="C17" s="7" t="s">
        <v>63</v>
      </c>
      <c r="D17" s="2"/>
      <c r="E17" s="11">
        <f aca="true" t="shared" si="3" ref="E17:L17">E13/$C13</f>
        <v>0.9804668889947594</v>
      </c>
      <c r="F17" s="11">
        <f t="shared" si="3"/>
        <v>0.9647451167222487</v>
      </c>
      <c r="G17" s="11">
        <f t="shared" si="3"/>
        <v>0.9595045259647451</v>
      </c>
      <c r="H17" s="11">
        <f t="shared" si="3"/>
        <v>0.9494997617913292</v>
      </c>
      <c r="I17" s="11">
        <f t="shared" si="3"/>
        <v>0.9414006669842783</v>
      </c>
      <c r="J17" s="11">
        <f t="shared" si="3"/>
        <v>0.9380657455931396</v>
      </c>
      <c r="K17" s="11">
        <f t="shared" si="3"/>
        <v>0.9342544068604097</v>
      </c>
      <c r="L17" s="11">
        <f t="shared" si="3"/>
        <v>0.924726060028585</v>
      </c>
    </row>
    <row r="18" spans="3:12" ht="12.75">
      <c r="C18" s="7" t="s">
        <v>65</v>
      </c>
      <c r="D18" s="2"/>
      <c r="E18" s="12">
        <f aca="true" t="shared" si="4" ref="E18:L18">E62</f>
        <v>30</v>
      </c>
      <c r="F18" s="12">
        <f t="shared" si="4"/>
        <v>15</v>
      </c>
      <c r="G18" s="12">
        <f t="shared" si="4"/>
        <v>13</v>
      </c>
      <c r="H18" s="12">
        <f t="shared" si="4"/>
        <v>10</v>
      </c>
      <c r="I18" s="12">
        <f t="shared" si="4"/>
        <v>7</v>
      </c>
      <c r="J18" s="12">
        <f t="shared" si="4"/>
        <v>8</v>
      </c>
      <c r="K18" s="12">
        <f t="shared" si="4"/>
        <v>12</v>
      </c>
      <c r="L18" s="12">
        <f t="shared" si="4"/>
        <v>13</v>
      </c>
    </row>
    <row r="22" spans="5:12" ht="12.75">
      <c r="E22" s="20" t="s">
        <v>64</v>
      </c>
      <c r="F22" s="20"/>
      <c r="G22" s="20"/>
      <c r="H22" s="20"/>
      <c r="I22" s="20"/>
      <c r="J22" s="20"/>
      <c r="K22" s="20"/>
      <c r="L22" s="20"/>
    </row>
    <row r="23" spans="5:12" ht="12.75">
      <c r="E23" s="8">
        <v>2003</v>
      </c>
      <c r="F23" s="8">
        <v>2004</v>
      </c>
      <c r="G23" s="8">
        <v>2005</v>
      </c>
      <c r="H23" s="8">
        <v>2006</v>
      </c>
      <c r="I23" s="8">
        <v>2007</v>
      </c>
      <c r="J23" s="8">
        <v>2008</v>
      </c>
      <c r="K23" s="8">
        <v>2009</v>
      </c>
      <c r="L23" s="8">
        <v>2010</v>
      </c>
    </row>
    <row r="24" spans="1:14" ht="12.75">
      <c r="A24">
        <v>2051</v>
      </c>
      <c r="B24" t="s">
        <v>11</v>
      </c>
      <c r="E24" s="18">
        <f aca="true" t="shared" si="5" ref="E24:L32">E38/$C4</f>
        <v>0.05185185185185185</v>
      </c>
      <c r="F24" s="18">
        <f t="shared" si="5"/>
        <v>0.07407407407407407</v>
      </c>
      <c r="G24" s="18">
        <f t="shared" si="5"/>
        <v>0.08888888888888889</v>
      </c>
      <c r="H24" s="18">
        <f t="shared" si="5"/>
        <v>0.0962962962962963</v>
      </c>
      <c r="I24" s="18">
        <f t="shared" si="5"/>
        <v>0.11481481481481481</v>
      </c>
      <c r="J24" s="18">
        <f t="shared" si="5"/>
        <v>0.12222222222222222</v>
      </c>
      <c r="K24" s="18">
        <f t="shared" si="5"/>
        <v>0.14074074074074075</v>
      </c>
      <c r="L24" s="18">
        <f t="shared" si="5"/>
        <v>0.15555555555555556</v>
      </c>
      <c r="N24" s="3" t="s">
        <v>100</v>
      </c>
    </row>
    <row r="25" spans="1:14" ht="12.75">
      <c r="A25">
        <v>3042</v>
      </c>
      <c r="B25" t="s">
        <v>49</v>
      </c>
      <c r="E25" s="18">
        <f t="shared" si="5"/>
        <v>0.0034602076124567475</v>
      </c>
      <c r="F25" s="18">
        <f t="shared" si="5"/>
        <v>0.0034602076124567475</v>
      </c>
      <c r="G25" s="18">
        <f t="shared" si="5"/>
        <v>0</v>
      </c>
      <c r="H25" s="18">
        <f t="shared" si="5"/>
        <v>0</v>
      </c>
      <c r="I25" s="18">
        <f t="shared" si="5"/>
        <v>0</v>
      </c>
      <c r="J25" s="18">
        <f t="shared" si="5"/>
        <v>0</v>
      </c>
      <c r="K25" s="18">
        <f t="shared" si="5"/>
        <v>0</v>
      </c>
      <c r="L25" s="18">
        <f t="shared" si="5"/>
        <v>0</v>
      </c>
      <c r="N25" t="s">
        <v>97</v>
      </c>
    </row>
    <row r="26" spans="1:14" ht="12.75">
      <c r="A26">
        <v>2086</v>
      </c>
      <c r="B26" t="s">
        <v>28</v>
      </c>
      <c r="E26" s="18">
        <f t="shared" si="5"/>
        <v>0</v>
      </c>
      <c r="F26" s="18">
        <f t="shared" si="5"/>
        <v>0.017142857142857144</v>
      </c>
      <c r="G26" s="18">
        <f t="shared" si="5"/>
        <v>0.022857142857142857</v>
      </c>
      <c r="H26" s="18">
        <f t="shared" si="5"/>
        <v>0.06285714285714286</v>
      </c>
      <c r="I26" s="18">
        <f t="shared" si="5"/>
        <v>0.09142857142857143</v>
      </c>
      <c r="J26" s="18">
        <f t="shared" si="5"/>
        <v>0.09714285714285714</v>
      </c>
      <c r="K26" s="18">
        <f t="shared" si="5"/>
        <v>0.10285714285714286</v>
      </c>
      <c r="L26" s="18">
        <f t="shared" si="5"/>
        <v>0.12571428571428572</v>
      </c>
      <c r="N26" t="s">
        <v>99</v>
      </c>
    </row>
    <row r="27" spans="1:14" ht="12.75">
      <c r="A27">
        <v>2074</v>
      </c>
      <c r="B27" t="s">
        <v>22</v>
      </c>
      <c r="E27" s="18">
        <f t="shared" si="5"/>
        <v>0</v>
      </c>
      <c r="F27" s="18">
        <f t="shared" si="5"/>
        <v>0</v>
      </c>
      <c r="G27" s="18">
        <f t="shared" si="5"/>
        <v>0</v>
      </c>
      <c r="H27" s="18">
        <f t="shared" si="5"/>
        <v>0</v>
      </c>
      <c r="I27" s="18">
        <f t="shared" si="5"/>
        <v>0</v>
      </c>
      <c r="J27" s="18">
        <f t="shared" si="5"/>
        <v>0.01904761904761905</v>
      </c>
      <c r="K27" s="18">
        <f t="shared" si="5"/>
        <v>0.04285714285714286</v>
      </c>
      <c r="L27" s="18">
        <f t="shared" si="5"/>
        <v>0.0761904761904762</v>
      </c>
      <c r="N27" t="s">
        <v>98</v>
      </c>
    </row>
    <row r="28" spans="1:12" ht="12.75">
      <c r="A28">
        <v>2075</v>
      </c>
      <c r="B28" t="s">
        <v>23</v>
      </c>
      <c r="E28" s="18">
        <f t="shared" si="5"/>
        <v>0.023809523809523808</v>
      </c>
      <c r="F28" s="18">
        <f t="shared" si="5"/>
        <v>0.01904761904761905</v>
      </c>
      <c r="G28" s="18">
        <f t="shared" si="5"/>
        <v>0.023809523809523808</v>
      </c>
      <c r="H28" s="18">
        <f t="shared" si="5"/>
        <v>0.02857142857142857</v>
      </c>
      <c r="I28" s="18">
        <f t="shared" si="5"/>
        <v>0.02857142857142857</v>
      </c>
      <c r="J28" s="18">
        <f t="shared" si="5"/>
        <v>0.02857142857142857</v>
      </c>
      <c r="K28" s="18">
        <f t="shared" si="5"/>
        <v>0.023809523809523808</v>
      </c>
      <c r="L28" s="18">
        <f t="shared" si="5"/>
        <v>0.023809523809523808</v>
      </c>
    </row>
    <row r="29" spans="1:12" ht="12.75">
      <c r="A29">
        <v>3039</v>
      </c>
      <c r="B29" t="s">
        <v>46</v>
      </c>
      <c r="E29" s="18">
        <f t="shared" si="5"/>
        <v>0</v>
      </c>
      <c r="F29" s="18">
        <f t="shared" si="5"/>
        <v>0.009523809523809525</v>
      </c>
      <c r="G29" s="18">
        <f t="shared" si="5"/>
        <v>0.004761904761904762</v>
      </c>
      <c r="H29" s="18">
        <f t="shared" si="5"/>
        <v>0.014285714285714285</v>
      </c>
      <c r="I29" s="18">
        <f t="shared" si="5"/>
        <v>0.023809523809523808</v>
      </c>
      <c r="J29" s="18">
        <f t="shared" si="5"/>
        <v>0.03333333333333333</v>
      </c>
      <c r="K29" s="18">
        <f t="shared" si="5"/>
        <v>0.0380952380952381</v>
      </c>
      <c r="L29" s="18">
        <f t="shared" si="5"/>
        <v>0.047619047619047616</v>
      </c>
    </row>
    <row r="30" spans="1:12" ht="12.75">
      <c r="A30">
        <v>2073</v>
      </c>
      <c r="B30" t="s">
        <v>21</v>
      </c>
      <c r="E30" s="18">
        <f t="shared" si="5"/>
        <v>0.08253968253968254</v>
      </c>
      <c r="F30" s="18">
        <f t="shared" si="5"/>
        <v>0.10158730158730159</v>
      </c>
      <c r="G30" s="18">
        <f t="shared" si="5"/>
        <v>0.11428571428571428</v>
      </c>
      <c r="H30" s="18">
        <f t="shared" si="5"/>
        <v>0.12380952380952381</v>
      </c>
      <c r="I30" s="18">
        <f t="shared" si="5"/>
        <v>0.13015873015873017</v>
      </c>
      <c r="J30" s="18">
        <f t="shared" si="5"/>
        <v>0.12063492063492064</v>
      </c>
      <c r="K30" s="18">
        <f t="shared" si="5"/>
        <v>0.1111111111111111</v>
      </c>
      <c r="L30" s="18">
        <f t="shared" si="5"/>
        <v>0.11428571428571428</v>
      </c>
    </row>
    <row r="31" spans="1:12" ht="12.75">
      <c r="A31">
        <v>2088</v>
      </c>
      <c r="B31" t="s">
        <v>29</v>
      </c>
      <c r="E31" s="18">
        <f t="shared" si="5"/>
        <v>0.02857142857142857</v>
      </c>
      <c r="F31" s="18">
        <f t="shared" si="5"/>
        <v>0.02857142857142857</v>
      </c>
      <c r="G31" s="18">
        <f t="shared" si="5"/>
        <v>0.03333333333333333</v>
      </c>
      <c r="H31" s="18">
        <f t="shared" si="5"/>
        <v>0.04285714285714286</v>
      </c>
      <c r="I31" s="18">
        <f t="shared" si="5"/>
        <v>0.04285714285714286</v>
      </c>
      <c r="J31" s="18">
        <f t="shared" si="5"/>
        <v>0.04285714285714286</v>
      </c>
      <c r="K31" s="18">
        <f t="shared" si="5"/>
        <v>0.05238095238095238</v>
      </c>
      <c r="L31" s="18">
        <f t="shared" si="5"/>
        <v>0.05714285714285714</v>
      </c>
    </row>
    <row r="32" spans="1:12" ht="12.75">
      <c r="A32">
        <v>3037</v>
      </c>
      <c r="B32" t="s">
        <v>45</v>
      </c>
      <c r="E32" s="18">
        <f t="shared" si="5"/>
        <v>0.09047619047619047</v>
      </c>
      <c r="F32" s="18">
        <f t="shared" si="5"/>
        <v>0.1</v>
      </c>
      <c r="G32" s="18">
        <f t="shared" si="5"/>
        <v>0.1</v>
      </c>
      <c r="H32" s="18">
        <f t="shared" si="5"/>
        <v>0.10476190476190476</v>
      </c>
      <c r="I32" s="18">
        <f t="shared" si="5"/>
        <v>0.10476190476190476</v>
      </c>
      <c r="J32" s="18">
        <f t="shared" si="5"/>
        <v>0.11428571428571428</v>
      </c>
      <c r="K32" s="18">
        <f t="shared" si="5"/>
        <v>0.12380952380952381</v>
      </c>
      <c r="L32" s="18">
        <f t="shared" si="5"/>
        <v>0.13333333333333333</v>
      </c>
    </row>
    <row r="36" spans="5:12" ht="12.75">
      <c r="E36" s="20" t="s">
        <v>66</v>
      </c>
      <c r="F36" s="20"/>
      <c r="G36" s="20"/>
      <c r="H36" s="20"/>
      <c r="I36" s="20"/>
      <c r="J36" s="20"/>
      <c r="K36" s="20"/>
      <c r="L36" s="20"/>
    </row>
    <row r="37" spans="5:12" ht="12.75">
      <c r="E37" s="8">
        <v>2003</v>
      </c>
      <c r="F37" s="8">
        <v>2004</v>
      </c>
      <c r="G37" s="8">
        <v>2005</v>
      </c>
      <c r="H37" s="8">
        <v>2006</v>
      </c>
      <c r="I37" s="8">
        <v>2007</v>
      </c>
      <c r="J37" s="8">
        <v>2008</v>
      </c>
      <c r="K37" s="8">
        <v>2009</v>
      </c>
      <c r="L37" s="8">
        <v>2010</v>
      </c>
    </row>
    <row r="38" spans="1:12" ht="12.75">
      <c r="A38">
        <v>2051</v>
      </c>
      <c r="B38" t="s">
        <v>11</v>
      </c>
      <c r="E38">
        <f aca="true" t="shared" si="6" ref="E38:L46">IF($C4-E4&gt;0,$C4-E4,0)</f>
        <v>14</v>
      </c>
      <c r="F38">
        <f t="shared" si="6"/>
        <v>20</v>
      </c>
      <c r="G38">
        <f t="shared" si="6"/>
        <v>24</v>
      </c>
      <c r="H38">
        <f t="shared" si="6"/>
        <v>26</v>
      </c>
      <c r="I38">
        <f t="shared" si="6"/>
        <v>31</v>
      </c>
      <c r="J38">
        <f t="shared" si="6"/>
        <v>33</v>
      </c>
      <c r="K38">
        <f t="shared" si="6"/>
        <v>38</v>
      </c>
      <c r="L38">
        <f t="shared" si="6"/>
        <v>42</v>
      </c>
    </row>
    <row r="39" spans="1:12" ht="12.75">
      <c r="A39">
        <v>3042</v>
      </c>
      <c r="B39" t="s">
        <v>49</v>
      </c>
      <c r="E39">
        <f t="shared" si="6"/>
        <v>1</v>
      </c>
      <c r="F39">
        <f t="shared" si="6"/>
        <v>1</v>
      </c>
      <c r="G39">
        <f t="shared" si="6"/>
        <v>0</v>
      </c>
      <c r="H39">
        <f t="shared" si="6"/>
        <v>0</v>
      </c>
      <c r="I39">
        <f t="shared" si="6"/>
        <v>0</v>
      </c>
      <c r="J39">
        <f t="shared" si="6"/>
        <v>0</v>
      </c>
      <c r="K39">
        <f t="shared" si="6"/>
        <v>0</v>
      </c>
      <c r="L39">
        <f t="shared" si="6"/>
        <v>0</v>
      </c>
    </row>
    <row r="40" spans="1:12" ht="12.75">
      <c r="A40">
        <v>2086</v>
      </c>
      <c r="B40" t="s">
        <v>28</v>
      </c>
      <c r="E40">
        <f t="shared" si="6"/>
        <v>0</v>
      </c>
      <c r="F40">
        <f t="shared" si="6"/>
        <v>3</v>
      </c>
      <c r="G40">
        <f t="shared" si="6"/>
        <v>4</v>
      </c>
      <c r="H40">
        <f t="shared" si="6"/>
        <v>11</v>
      </c>
      <c r="I40">
        <f t="shared" si="6"/>
        <v>16</v>
      </c>
      <c r="J40">
        <f t="shared" si="6"/>
        <v>17</v>
      </c>
      <c r="K40">
        <f t="shared" si="6"/>
        <v>18</v>
      </c>
      <c r="L40">
        <f t="shared" si="6"/>
        <v>22</v>
      </c>
    </row>
    <row r="41" spans="1:12" ht="12.75">
      <c r="A41">
        <v>2074</v>
      </c>
      <c r="B41" t="s">
        <v>22</v>
      </c>
      <c r="E41">
        <f t="shared" si="6"/>
        <v>0</v>
      </c>
      <c r="F41">
        <f t="shared" si="6"/>
        <v>0</v>
      </c>
      <c r="G41">
        <f t="shared" si="6"/>
        <v>0</v>
      </c>
      <c r="H41">
        <f t="shared" si="6"/>
        <v>0</v>
      </c>
      <c r="I41">
        <f t="shared" si="6"/>
        <v>0</v>
      </c>
      <c r="J41">
        <f t="shared" si="6"/>
        <v>4</v>
      </c>
      <c r="K41">
        <f t="shared" si="6"/>
        <v>9</v>
      </c>
      <c r="L41">
        <f t="shared" si="6"/>
        <v>16</v>
      </c>
    </row>
    <row r="42" spans="1:12" ht="12.75">
      <c r="A42">
        <v>2075</v>
      </c>
      <c r="B42" t="s">
        <v>23</v>
      </c>
      <c r="E42">
        <f t="shared" si="6"/>
        <v>5</v>
      </c>
      <c r="F42">
        <f t="shared" si="6"/>
        <v>4</v>
      </c>
      <c r="G42">
        <f t="shared" si="6"/>
        <v>5</v>
      </c>
      <c r="H42">
        <f t="shared" si="6"/>
        <v>6</v>
      </c>
      <c r="I42">
        <f t="shared" si="6"/>
        <v>6</v>
      </c>
      <c r="J42">
        <f t="shared" si="6"/>
        <v>6</v>
      </c>
      <c r="K42">
        <f t="shared" si="6"/>
        <v>5</v>
      </c>
      <c r="L42">
        <f t="shared" si="6"/>
        <v>5</v>
      </c>
    </row>
    <row r="43" spans="1:12" ht="12.75">
      <c r="A43">
        <v>3039</v>
      </c>
      <c r="B43" t="s">
        <v>46</v>
      </c>
      <c r="E43">
        <f t="shared" si="6"/>
        <v>0</v>
      </c>
      <c r="F43">
        <f t="shared" si="6"/>
        <v>2</v>
      </c>
      <c r="G43">
        <f t="shared" si="6"/>
        <v>1</v>
      </c>
      <c r="H43">
        <f t="shared" si="6"/>
        <v>3</v>
      </c>
      <c r="I43">
        <f t="shared" si="6"/>
        <v>5</v>
      </c>
      <c r="J43">
        <f t="shared" si="6"/>
        <v>7</v>
      </c>
      <c r="K43">
        <f t="shared" si="6"/>
        <v>8</v>
      </c>
      <c r="L43">
        <f t="shared" si="6"/>
        <v>10</v>
      </c>
    </row>
    <row r="44" spans="1:12" ht="12.75">
      <c r="A44">
        <v>2073</v>
      </c>
      <c r="B44" t="s">
        <v>21</v>
      </c>
      <c r="E44">
        <f t="shared" si="6"/>
        <v>26</v>
      </c>
      <c r="F44">
        <f t="shared" si="6"/>
        <v>32</v>
      </c>
      <c r="G44">
        <f t="shared" si="6"/>
        <v>36</v>
      </c>
      <c r="H44">
        <f t="shared" si="6"/>
        <v>39</v>
      </c>
      <c r="I44">
        <f t="shared" si="6"/>
        <v>41</v>
      </c>
      <c r="J44">
        <f t="shared" si="6"/>
        <v>38</v>
      </c>
      <c r="K44">
        <f t="shared" si="6"/>
        <v>35</v>
      </c>
      <c r="L44">
        <f t="shared" si="6"/>
        <v>36</v>
      </c>
    </row>
    <row r="45" spans="1:12" ht="12.75">
      <c r="A45">
        <v>2088</v>
      </c>
      <c r="B45" t="s">
        <v>29</v>
      </c>
      <c r="E45">
        <f t="shared" si="6"/>
        <v>6</v>
      </c>
      <c r="F45">
        <f t="shared" si="6"/>
        <v>6</v>
      </c>
      <c r="G45">
        <f t="shared" si="6"/>
        <v>7</v>
      </c>
      <c r="H45">
        <f t="shared" si="6"/>
        <v>9</v>
      </c>
      <c r="I45">
        <f t="shared" si="6"/>
        <v>9</v>
      </c>
      <c r="J45">
        <f t="shared" si="6"/>
        <v>9</v>
      </c>
      <c r="K45">
        <f t="shared" si="6"/>
        <v>11</v>
      </c>
      <c r="L45">
        <f t="shared" si="6"/>
        <v>12</v>
      </c>
    </row>
    <row r="46" spans="1:12" ht="12.75">
      <c r="A46">
        <v>3037</v>
      </c>
      <c r="B46" t="s">
        <v>45</v>
      </c>
      <c r="E46">
        <f t="shared" si="6"/>
        <v>19</v>
      </c>
      <c r="F46">
        <f t="shared" si="6"/>
        <v>21</v>
      </c>
      <c r="G46">
        <f t="shared" si="6"/>
        <v>21</v>
      </c>
      <c r="H46">
        <f t="shared" si="6"/>
        <v>22</v>
      </c>
      <c r="I46">
        <f t="shared" si="6"/>
        <v>22</v>
      </c>
      <c r="J46">
        <f t="shared" si="6"/>
        <v>24</v>
      </c>
      <c r="K46">
        <f t="shared" si="6"/>
        <v>26</v>
      </c>
      <c r="L46">
        <f t="shared" si="6"/>
        <v>28</v>
      </c>
    </row>
    <row r="47" spans="5:12" ht="12.75">
      <c r="E47" s="3">
        <f aca="true" t="shared" si="7" ref="E47:L47">SUM(E38:E46)</f>
        <v>71</v>
      </c>
      <c r="F47" s="3">
        <f t="shared" si="7"/>
        <v>89</v>
      </c>
      <c r="G47" s="3">
        <f t="shared" si="7"/>
        <v>98</v>
      </c>
      <c r="H47" s="3">
        <f t="shared" si="7"/>
        <v>116</v>
      </c>
      <c r="I47" s="3">
        <f t="shared" si="7"/>
        <v>130</v>
      </c>
      <c r="J47" s="3">
        <f t="shared" si="7"/>
        <v>138</v>
      </c>
      <c r="K47" s="3">
        <f t="shared" si="7"/>
        <v>150</v>
      </c>
      <c r="L47" s="3">
        <f t="shared" si="7"/>
        <v>171</v>
      </c>
    </row>
    <row r="51" spans="5:12" ht="12.75">
      <c r="E51" s="20" t="s">
        <v>67</v>
      </c>
      <c r="F51" s="20"/>
      <c r="G51" s="20"/>
      <c r="H51" s="20"/>
      <c r="I51" s="20"/>
      <c r="J51" s="20"/>
      <c r="K51" s="20"/>
      <c r="L51" s="20"/>
    </row>
    <row r="52" spans="5:12" ht="12.75">
      <c r="E52" s="8">
        <v>2003</v>
      </c>
      <c r="F52" s="8">
        <v>2004</v>
      </c>
      <c r="G52" s="8">
        <v>2005</v>
      </c>
      <c r="H52" s="8">
        <v>2006</v>
      </c>
      <c r="I52" s="8">
        <v>2007</v>
      </c>
      <c r="J52" s="8">
        <v>2008</v>
      </c>
      <c r="K52" s="8">
        <v>2009</v>
      </c>
      <c r="L52" s="8">
        <v>2010</v>
      </c>
    </row>
    <row r="53" spans="1:12" ht="12.75">
      <c r="A53">
        <v>2051</v>
      </c>
      <c r="B53" t="s">
        <v>11</v>
      </c>
      <c r="E53" s="1">
        <f aca="true" t="shared" si="8" ref="E53:L61">IF(E4-$C4&gt;0,E4-$C4,0)</f>
        <v>0</v>
      </c>
      <c r="F53" s="1">
        <f t="shared" si="8"/>
        <v>0</v>
      </c>
      <c r="G53" s="1">
        <f t="shared" si="8"/>
        <v>0</v>
      </c>
      <c r="H53" s="1">
        <f t="shared" si="8"/>
        <v>0</v>
      </c>
      <c r="I53" s="1">
        <f t="shared" si="8"/>
        <v>0</v>
      </c>
      <c r="J53" s="1">
        <f t="shared" si="8"/>
        <v>0</v>
      </c>
      <c r="K53" s="1">
        <f t="shared" si="8"/>
        <v>0</v>
      </c>
      <c r="L53" s="1">
        <f t="shared" si="8"/>
        <v>0</v>
      </c>
    </row>
    <row r="54" spans="1:12" ht="12.75">
      <c r="A54">
        <v>3042</v>
      </c>
      <c r="B54" t="s">
        <v>49</v>
      </c>
      <c r="E54" s="1">
        <f t="shared" si="8"/>
        <v>0</v>
      </c>
      <c r="F54" s="1">
        <f t="shared" si="8"/>
        <v>0</v>
      </c>
      <c r="G54" s="1">
        <f t="shared" si="8"/>
        <v>2</v>
      </c>
      <c r="H54" s="1">
        <f t="shared" si="8"/>
        <v>5</v>
      </c>
      <c r="I54" s="1">
        <f t="shared" si="8"/>
        <v>7</v>
      </c>
      <c r="J54" s="1">
        <f t="shared" si="8"/>
        <v>8</v>
      </c>
      <c r="K54" s="1">
        <f t="shared" si="8"/>
        <v>12</v>
      </c>
      <c r="L54" s="1">
        <f t="shared" si="8"/>
        <v>13</v>
      </c>
    </row>
    <row r="55" spans="1:12" ht="12.75">
      <c r="A55">
        <v>2086</v>
      </c>
      <c r="B55" t="s">
        <v>28</v>
      </c>
      <c r="E55" s="1">
        <f t="shared" si="8"/>
        <v>2</v>
      </c>
      <c r="F55" s="1">
        <f t="shared" si="8"/>
        <v>0</v>
      </c>
      <c r="G55" s="1">
        <f t="shared" si="8"/>
        <v>0</v>
      </c>
      <c r="H55" s="1">
        <f t="shared" si="8"/>
        <v>0</v>
      </c>
      <c r="I55" s="1">
        <f t="shared" si="8"/>
        <v>0</v>
      </c>
      <c r="J55" s="1">
        <f t="shared" si="8"/>
        <v>0</v>
      </c>
      <c r="K55" s="1">
        <f t="shared" si="8"/>
        <v>0</v>
      </c>
      <c r="L55" s="1">
        <f t="shared" si="8"/>
        <v>0</v>
      </c>
    </row>
    <row r="56" spans="1:12" ht="12.75">
      <c r="A56">
        <v>2074</v>
      </c>
      <c r="B56" t="s">
        <v>22</v>
      </c>
      <c r="E56" s="1">
        <f t="shared" si="8"/>
        <v>26</v>
      </c>
      <c r="F56" s="1">
        <f t="shared" si="8"/>
        <v>15</v>
      </c>
      <c r="G56" s="1">
        <f t="shared" si="8"/>
        <v>11</v>
      </c>
      <c r="H56" s="1">
        <f t="shared" si="8"/>
        <v>5</v>
      </c>
      <c r="I56" s="1">
        <f t="shared" si="8"/>
        <v>0</v>
      </c>
      <c r="J56" s="1">
        <f t="shared" si="8"/>
        <v>0</v>
      </c>
      <c r="K56" s="1">
        <f t="shared" si="8"/>
        <v>0</v>
      </c>
      <c r="L56" s="1">
        <f t="shared" si="8"/>
        <v>0</v>
      </c>
    </row>
    <row r="57" spans="1:12" ht="12.75">
      <c r="A57">
        <v>2075</v>
      </c>
      <c r="B57" t="s">
        <v>23</v>
      </c>
      <c r="E57" s="1">
        <f t="shared" si="8"/>
        <v>0</v>
      </c>
      <c r="F57" s="1">
        <f t="shared" si="8"/>
        <v>0</v>
      </c>
      <c r="G57" s="1">
        <f t="shared" si="8"/>
        <v>0</v>
      </c>
      <c r="H57" s="1">
        <f t="shared" si="8"/>
        <v>0</v>
      </c>
      <c r="I57" s="1">
        <f t="shared" si="8"/>
        <v>0</v>
      </c>
      <c r="J57" s="1">
        <f t="shared" si="8"/>
        <v>0</v>
      </c>
      <c r="K57" s="1">
        <f t="shared" si="8"/>
        <v>0</v>
      </c>
      <c r="L57" s="1">
        <f t="shared" si="8"/>
        <v>0</v>
      </c>
    </row>
    <row r="58" spans="1:12" ht="12.75">
      <c r="A58">
        <v>3039</v>
      </c>
      <c r="B58" t="s">
        <v>46</v>
      </c>
      <c r="E58" s="1">
        <f t="shared" si="8"/>
        <v>2</v>
      </c>
      <c r="F58" s="1">
        <f t="shared" si="8"/>
        <v>0</v>
      </c>
      <c r="G58" s="1">
        <f t="shared" si="8"/>
        <v>0</v>
      </c>
      <c r="H58" s="1">
        <f t="shared" si="8"/>
        <v>0</v>
      </c>
      <c r="I58" s="1">
        <f t="shared" si="8"/>
        <v>0</v>
      </c>
      <c r="J58" s="1">
        <f t="shared" si="8"/>
        <v>0</v>
      </c>
      <c r="K58" s="1">
        <f t="shared" si="8"/>
        <v>0</v>
      </c>
      <c r="L58" s="1">
        <f t="shared" si="8"/>
        <v>0</v>
      </c>
    </row>
    <row r="59" spans="1:12" ht="12.75">
      <c r="A59">
        <v>2073</v>
      </c>
      <c r="B59" t="s">
        <v>21</v>
      </c>
      <c r="E59" s="1">
        <f t="shared" si="8"/>
        <v>0</v>
      </c>
      <c r="F59" s="1">
        <f t="shared" si="8"/>
        <v>0</v>
      </c>
      <c r="G59" s="1">
        <f t="shared" si="8"/>
        <v>0</v>
      </c>
      <c r="H59" s="1">
        <f t="shared" si="8"/>
        <v>0</v>
      </c>
      <c r="I59" s="1">
        <f t="shared" si="8"/>
        <v>0</v>
      </c>
      <c r="J59" s="1">
        <f t="shared" si="8"/>
        <v>0</v>
      </c>
      <c r="K59" s="1">
        <f t="shared" si="8"/>
        <v>0</v>
      </c>
      <c r="L59" s="1">
        <f t="shared" si="8"/>
        <v>0</v>
      </c>
    </row>
    <row r="60" spans="1:12" ht="12.75">
      <c r="A60">
        <v>2088</v>
      </c>
      <c r="B60" t="s">
        <v>29</v>
      </c>
      <c r="E60" s="1">
        <f t="shared" si="8"/>
        <v>0</v>
      </c>
      <c r="F60" s="1">
        <f t="shared" si="8"/>
        <v>0</v>
      </c>
      <c r="G60" s="1">
        <f t="shared" si="8"/>
        <v>0</v>
      </c>
      <c r="H60" s="1">
        <f t="shared" si="8"/>
        <v>0</v>
      </c>
      <c r="I60" s="1">
        <f t="shared" si="8"/>
        <v>0</v>
      </c>
      <c r="J60" s="1">
        <f t="shared" si="8"/>
        <v>0</v>
      </c>
      <c r="K60" s="1">
        <f t="shared" si="8"/>
        <v>0</v>
      </c>
      <c r="L60" s="1">
        <f t="shared" si="8"/>
        <v>0</v>
      </c>
    </row>
    <row r="61" spans="1:12" ht="12.75">
      <c r="A61">
        <v>3037</v>
      </c>
      <c r="B61" t="s">
        <v>45</v>
      </c>
      <c r="E61" s="1">
        <f t="shared" si="8"/>
        <v>0</v>
      </c>
      <c r="F61" s="1">
        <f t="shared" si="8"/>
        <v>0</v>
      </c>
      <c r="G61" s="1">
        <f t="shared" si="8"/>
        <v>0</v>
      </c>
      <c r="H61" s="1">
        <f t="shared" si="8"/>
        <v>0</v>
      </c>
      <c r="I61" s="1">
        <f t="shared" si="8"/>
        <v>0</v>
      </c>
      <c r="J61" s="1">
        <f t="shared" si="8"/>
        <v>0</v>
      </c>
      <c r="K61" s="1">
        <f t="shared" si="8"/>
        <v>0</v>
      </c>
      <c r="L61" s="1">
        <f t="shared" si="8"/>
        <v>0</v>
      </c>
    </row>
    <row r="62" spans="5:12" ht="12.75">
      <c r="E62" s="4">
        <f aca="true" t="shared" si="9" ref="E62:L62">SUM(E53:E61)</f>
        <v>30</v>
      </c>
      <c r="F62" s="4">
        <f t="shared" si="9"/>
        <v>15</v>
      </c>
      <c r="G62" s="4">
        <f t="shared" si="9"/>
        <v>13</v>
      </c>
      <c r="H62" s="4">
        <f t="shared" si="9"/>
        <v>10</v>
      </c>
      <c r="I62" s="4">
        <f t="shared" si="9"/>
        <v>7</v>
      </c>
      <c r="J62" s="4">
        <f t="shared" si="9"/>
        <v>8</v>
      </c>
      <c r="K62" s="4">
        <f t="shared" si="9"/>
        <v>12</v>
      </c>
      <c r="L62" s="4">
        <f t="shared" si="9"/>
        <v>13</v>
      </c>
    </row>
    <row r="65" spans="2:4" ht="12.75">
      <c r="B65" s="3" t="s">
        <v>69</v>
      </c>
      <c r="D65" s="3" t="s">
        <v>70</v>
      </c>
    </row>
    <row r="66" spans="2:4" ht="12.75">
      <c r="B66" t="s">
        <v>89</v>
      </c>
      <c r="D66" t="s">
        <v>73</v>
      </c>
    </row>
  </sheetData>
  <sheetProtection password="E11C" sheet="1" objects="1" scenarios="1"/>
  <mergeCells count="4">
    <mergeCell ref="E2:L2"/>
    <mergeCell ref="E22:L22"/>
    <mergeCell ref="E36:L36"/>
    <mergeCell ref="E51:L51"/>
  </mergeCells>
  <conditionalFormatting sqref="E24:L32">
    <cfRule type="cellIs" priority="1" dxfId="3" operator="greaterThan" stopIfTrue="1">
      <formula>0.25</formula>
    </cfRule>
    <cfRule type="cellIs" priority="2" dxfId="4" operator="greaterThan" stopIfTrue="1">
      <formula>0.16</formula>
    </cfRule>
    <cfRule type="cellIs" priority="3" dxfId="5" operator="greaterThan" stopIfTrue="1">
      <formula>0.1</formula>
    </cfRule>
  </conditionalFormatting>
  <printOptions/>
  <pageMargins left="0.75" right="0.75" top="1" bottom="1" header="0.5" footer="0.5"/>
  <pageSetup fitToHeight="1" fitToWidth="1" horizontalDpi="300" verticalDpi="300" orientation="landscape" paperSize="9" scale="54" r:id="rId1"/>
  <headerFooter alignWithMargins="0">
    <oddHeader>&amp;L&amp;"Arial,Bold"&amp;UPROPOSED CHANGES&amp;R&amp;"Arial,Bold"&amp;14APPENDIX 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 topLeftCell="A1">
      <selection activeCell="A1" sqref="A1"/>
    </sheetView>
  </sheetViews>
  <sheetFormatPr defaultColWidth="9.140625" defaultRowHeight="12.75"/>
  <cols>
    <col min="2" max="2" width="44.57421875" style="0" bestFit="1" customWidth="1"/>
  </cols>
  <sheetData>
    <row r="1" ht="12.75">
      <c r="A1" s="3" t="s">
        <v>58</v>
      </c>
    </row>
    <row r="2" spans="5:12" ht="12.75">
      <c r="E2" s="19" t="s">
        <v>60</v>
      </c>
      <c r="F2" s="19"/>
      <c r="G2" s="19"/>
      <c r="H2" s="19"/>
      <c r="I2" s="19"/>
      <c r="J2" s="19"/>
      <c r="K2" s="19"/>
      <c r="L2" s="19"/>
    </row>
    <row r="3" spans="1:12" ht="12.75">
      <c r="A3" s="15" t="s">
        <v>52</v>
      </c>
      <c r="C3" s="8" t="s">
        <v>61</v>
      </c>
      <c r="E3" s="8">
        <v>2003</v>
      </c>
      <c r="F3" s="8">
        <v>2004</v>
      </c>
      <c r="G3" s="8">
        <v>2005</v>
      </c>
      <c r="H3" s="8">
        <v>2006</v>
      </c>
      <c r="I3" s="8">
        <v>2007</v>
      </c>
      <c r="J3" s="8">
        <v>2008</v>
      </c>
      <c r="K3" s="8">
        <v>2009</v>
      </c>
      <c r="L3" s="8">
        <v>2010</v>
      </c>
    </row>
    <row r="4" spans="1:12" ht="12.75">
      <c r="A4">
        <v>2082</v>
      </c>
      <c r="B4" t="s">
        <v>26</v>
      </c>
      <c r="C4" s="16">
        <v>210</v>
      </c>
      <c r="E4" s="9">
        <v>220</v>
      </c>
      <c r="F4" s="9">
        <v>222</v>
      </c>
      <c r="G4" s="9">
        <v>223</v>
      </c>
      <c r="H4" s="9">
        <v>221</v>
      </c>
      <c r="I4" s="9">
        <v>220</v>
      </c>
      <c r="J4" s="9">
        <v>219</v>
      </c>
      <c r="K4" s="9">
        <v>224</v>
      </c>
      <c r="L4" s="9">
        <v>222</v>
      </c>
    </row>
    <row r="5" spans="1:12" ht="12.75">
      <c r="A5">
        <v>2097</v>
      </c>
      <c r="B5" t="s">
        <v>36</v>
      </c>
      <c r="C5" s="16">
        <v>210</v>
      </c>
      <c r="E5" s="9">
        <v>213</v>
      </c>
      <c r="F5" s="9">
        <v>213</v>
      </c>
      <c r="G5" s="9">
        <v>211</v>
      </c>
      <c r="H5" s="9">
        <v>211</v>
      </c>
      <c r="I5" s="9">
        <v>212</v>
      </c>
      <c r="J5" s="9">
        <v>211</v>
      </c>
      <c r="K5" s="9">
        <v>211</v>
      </c>
      <c r="L5" s="9">
        <v>211</v>
      </c>
    </row>
    <row r="6" spans="1:12" ht="12.75">
      <c r="A6">
        <v>3043</v>
      </c>
      <c r="B6" t="s">
        <v>50</v>
      </c>
      <c r="C6" s="16">
        <v>210</v>
      </c>
      <c r="E6" s="9">
        <v>203</v>
      </c>
      <c r="F6" s="9">
        <v>202</v>
      </c>
      <c r="G6" s="9">
        <v>201</v>
      </c>
      <c r="H6" s="9">
        <v>203</v>
      </c>
      <c r="I6" s="9">
        <v>202</v>
      </c>
      <c r="J6" s="9">
        <v>202</v>
      </c>
      <c r="K6" s="9">
        <v>200</v>
      </c>
      <c r="L6" s="9">
        <v>200</v>
      </c>
    </row>
    <row r="7" spans="1:12" ht="12.75">
      <c r="A7">
        <v>3030</v>
      </c>
      <c r="B7" t="s">
        <v>42</v>
      </c>
      <c r="C7" s="16">
        <v>455</v>
      </c>
      <c r="E7" s="9">
        <v>429</v>
      </c>
      <c r="F7" s="9">
        <v>426</v>
      </c>
      <c r="G7" s="9">
        <v>422</v>
      </c>
      <c r="H7" s="9">
        <v>423</v>
      </c>
      <c r="I7" s="9">
        <v>422</v>
      </c>
      <c r="J7" s="9">
        <v>426</v>
      </c>
      <c r="K7" s="9">
        <v>426</v>
      </c>
      <c r="L7" s="9">
        <v>425</v>
      </c>
    </row>
    <row r="8" spans="1:12" ht="12.75">
      <c r="A8">
        <v>2072</v>
      </c>
      <c r="B8" t="s">
        <v>20</v>
      </c>
      <c r="C8" s="16">
        <v>315</v>
      </c>
      <c r="E8" s="9">
        <v>307</v>
      </c>
      <c r="F8" s="9">
        <v>304</v>
      </c>
      <c r="G8" s="9">
        <v>301</v>
      </c>
      <c r="H8" s="9">
        <v>298</v>
      </c>
      <c r="I8" s="9">
        <v>296</v>
      </c>
      <c r="J8" s="9">
        <v>294</v>
      </c>
      <c r="K8" s="9">
        <v>292</v>
      </c>
      <c r="L8" s="9">
        <v>290</v>
      </c>
    </row>
    <row r="9" spans="3:12" ht="12.75">
      <c r="C9" s="5">
        <f>SUM(C4:C8)</f>
        <v>1400</v>
      </c>
      <c r="E9" s="10">
        <f aca="true" t="shared" si="0" ref="E9:L9">SUM(E4:E8)</f>
        <v>1372</v>
      </c>
      <c r="F9" s="10">
        <f t="shared" si="0"/>
        <v>1367</v>
      </c>
      <c r="G9" s="10">
        <f t="shared" si="0"/>
        <v>1358</v>
      </c>
      <c r="H9" s="10">
        <f t="shared" si="0"/>
        <v>1356</v>
      </c>
      <c r="I9" s="10">
        <f t="shared" si="0"/>
        <v>1352</v>
      </c>
      <c r="J9" s="10">
        <f t="shared" si="0"/>
        <v>1352</v>
      </c>
      <c r="K9" s="10">
        <f t="shared" si="0"/>
        <v>1353</v>
      </c>
      <c r="L9" s="10">
        <f t="shared" si="0"/>
        <v>1348</v>
      </c>
    </row>
    <row r="11" spans="3:12" ht="12.75">
      <c r="C11" s="7" t="s">
        <v>53</v>
      </c>
      <c r="D11" s="2"/>
      <c r="E11" s="11">
        <f aca="true" t="shared" si="1" ref="E11:L11">E35/$C9</f>
        <v>0.029285714285714286</v>
      </c>
      <c r="F11" s="11">
        <f t="shared" si="1"/>
        <v>0.03428571428571429</v>
      </c>
      <c r="G11" s="11">
        <f t="shared" si="1"/>
        <v>0.04</v>
      </c>
      <c r="H11" s="11">
        <f t="shared" si="1"/>
        <v>0.04</v>
      </c>
      <c r="I11" s="11">
        <f t="shared" si="1"/>
        <v>0.04285714285714286</v>
      </c>
      <c r="J11" s="11">
        <f t="shared" si="1"/>
        <v>0.041428571428571426</v>
      </c>
      <c r="K11" s="11">
        <f t="shared" si="1"/>
        <v>0.04428571428571428</v>
      </c>
      <c r="L11" s="11">
        <f t="shared" si="1"/>
        <v>0.04642857142857143</v>
      </c>
    </row>
    <row r="12" spans="3:12" ht="12.75">
      <c r="C12" s="7" t="s">
        <v>62</v>
      </c>
      <c r="D12" s="2"/>
      <c r="E12" s="11">
        <f aca="true" t="shared" si="2" ref="E12:L12">E46/$C9</f>
        <v>0.009285714285714286</v>
      </c>
      <c r="F12" s="11">
        <f t="shared" si="2"/>
        <v>0.010714285714285714</v>
      </c>
      <c r="G12" s="11">
        <f t="shared" si="2"/>
        <v>0.01</v>
      </c>
      <c r="H12" s="11">
        <f t="shared" si="2"/>
        <v>0.008571428571428572</v>
      </c>
      <c r="I12" s="11">
        <f t="shared" si="2"/>
        <v>0.008571428571428572</v>
      </c>
      <c r="J12" s="11">
        <f t="shared" si="2"/>
        <v>0.007142857142857143</v>
      </c>
      <c r="K12" s="11">
        <f t="shared" si="2"/>
        <v>0.010714285714285714</v>
      </c>
      <c r="L12" s="11">
        <f t="shared" si="2"/>
        <v>0.009285714285714286</v>
      </c>
    </row>
    <row r="13" spans="3:12" ht="12.75">
      <c r="C13" s="7" t="s">
        <v>63</v>
      </c>
      <c r="D13" s="2"/>
      <c r="E13" s="11">
        <f aca="true" t="shared" si="3" ref="E13:L13">E9/$C9</f>
        <v>0.98</v>
      </c>
      <c r="F13" s="11">
        <f t="shared" si="3"/>
        <v>0.9764285714285714</v>
      </c>
      <c r="G13" s="11">
        <f t="shared" si="3"/>
        <v>0.97</v>
      </c>
      <c r="H13" s="11">
        <f t="shared" si="3"/>
        <v>0.9685714285714285</v>
      </c>
      <c r="I13" s="11">
        <f t="shared" si="3"/>
        <v>0.9657142857142857</v>
      </c>
      <c r="J13" s="11">
        <f t="shared" si="3"/>
        <v>0.9657142857142857</v>
      </c>
      <c r="K13" s="11">
        <f t="shared" si="3"/>
        <v>0.9664285714285714</v>
      </c>
      <c r="L13" s="11">
        <f t="shared" si="3"/>
        <v>0.9628571428571429</v>
      </c>
    </row>
    <row r="14" spans="3:12" ht="12.75">
      <c r="C14" s="7" t="s">
        <v>65</v>
      </c>
      <c r="D14" s="2"/>
      <c r="E14" s="12">
        <f aca="true" t="shared" si="4" ref="E14:L14">E46</f>
        <v>13</v>
      </c>
      <c r="F14" s="12">
        <f t="shared" si="4"/>
        <v>15</v>
      </c>
      <c r="G14" s="12">
        <f t="shared" si="4"/>
        <v>14</v>
      </c>
      <c r="H14" s="12">
        <f t="shared" si="4"/>
        <v>12</v>
      </c>
      <c r="I14" s="12">
        <f t="shared" si="4"/>
        <v>12</v>
      </c>
      <c r="J14" s="12">
        <f t="shared" si="4"/>
        <v>10</v>
      </c>
      <c r="K14" s="12">
        <f t="shared" si="4"/>
        <v>15</v>
      </c>
      <c r="L14" s="12">
        <f t="shared" si="4"/>
        <v>13</v>
      </c>
    </row>
    <row r="18" spans="5:12" ht="12.75">
      <c r="E18" s="20" t="s">
        <v>64</v>
      </c>
      <c r="F18" s="20"/>
      <c r="G18" s="20"/>
      <c r="H18" s="20"/>
      <c r="I18" s="20"/>
      <c r="J18" s="20"/>
      <c r="K18" s="20"/>
      <c r="L18" s="20"/>
    </row>
    <row r="19" spans="5:12" ht="12.75">
      <c r="E19" s="8">
        <v>2003</v>
      </c>
      <c r="F19" s="8">
        <v>2004</v>
      </c>
      <c r="G19" s="8">
        <v>2005</v>
      </c>
      <c r="H19" s="8">
        <v>2006</v>
      </c>
      <c r="I19" s="8">
        <v>2007</v>
      </c>
      <c r="J19" s="8">
        <v>2008</v>
      </c>
      <c r="K19" s="8">
        <v>2009</v>
      </c>
      <c r="L19" s="8">
        <v>2010</v>
      </c>
    </row>
    <row r="20" spans="1:14" ht="12.75">
      <c r="A20">
        <v>2082</v>
      </c>
      <c r="B20" t="s">
        <v>26</v>
      </c>
      <c r="E20" s="18">
        <f aca="true" t="shared" si="5" ref="E20:L24">E30/$C4</f>
        <v>0</v>
      </c>
      <c r="F20" s="18">
        <f t="shared" si="5"/>
        <v>0</v>
      </c>
      <c r="G20" s="18">
        <f t="shared" si="5"/>
        <v>0</v>
      </c>
      <c r="H20" s="18">
        <f t="shared" si="5"/>
        <v>0</v>
      </c>
      <c r="I20" s="18">
        <f t="shared" si="5"/>
        <v>0</v>
      </c>
      <c r="J20" s="18">
        <f t="shared" si="5"/>
        <v>0</v>
      </c>
      <c r="K20" s="18">
        <f t="shared" si="5"/>
        <v>0</v>
      </c>
      <c r="L20" s="18">
        <f t="shared" si="5"/>
        <v>0</v>
      </c>
      <c r="N20" s="3" t="s">
        <v>100</v>
      </c>
    </row>
    <row r="21" spans="1:14" ht="12.75">
      <c r="A21">
        <v>2097</v>
      </c>
      <c r="B21" t="s">
        <v>36</v>
      </c>
      <c r="E21" s="18">
        <f t="shared" si="5"/>
        <v>0</v>
      </c>
      <c r="F21" s="18">
        <f t="shared" si="5"/>
        <v>0</v>
      </c>
      <c r="G21" s="18">
        <f t="shared" si="5"/>
        <v>0</v>
      </c>
      <c r="H21" s="18">
        <f t="shared" si="5"/>
        <v>0</v>
      </c>
      <c r="I21" s="18">
        <f t="shared" si="5"/>
        <v>0</v>
      </c>
      <c r="J21" s="18">
        <f t="shared" si="5"/>
        <v>0</v>
      </c>
      <c r="K21" s="18">
        <f t="shared" si="5"/>
        <v>0</v>
      </c>
      <c r="L21" s="18">
        <f t="shared" si="5"/>
        <v>0</v>
      </c>
      <c r="N21" t="s">
        <v>97</v>
      </c>
    </row>
    <row r="22" spans="1:14" ht="12.75">
      <c r="A22">
        <v>3043</v>
      </c>
      <c r="B22" t="s">
        <v>50</v>
      </c>
      <c r="E22" s="18">
        <f t="shared" si="5"/>
        <v>0.03333333333333333</v>
      </c>
      <c r="F22" s="18">
        <f t="shared" si="5"/>
        <v>0.0380952380952381</v>
      </c>
      <c r="G22" s="18">
        <f t="shared" si="5"/>
        <v>0.04285714285714286</v>
      </c>
      <c r="H22" s="18">
        <f t="shared" si="5"/>
        <v>0.03333333333333333</v>
      </c>
      <c r="I22" s="18">
        <f t="shared" si="5"/>
        <v>0.0380952380952381</v>
      </c>
      <c r="J22" s="18">
        <f t="shared" si="5"/>
        <v>0.0380952380952381</v>
      </c>
      <c r="K22" s="18">
        <f t="shared" si="5"/>
        <v>0.047619047619047616</v>
      </c>
      <c r="L22" s="18">
        <f t="shared" si="5"/>
        <v>0.047619047619047616</v>
      </c>
      <c r="N22" t="s">
        <v>99</v>
      </c>
    </row>
    <row r="23" spans="1:14" ht="12.75">
      <c r="A23">
        <v>3030</v>
      </c>
      <c r="B23" t="s">
        <v>42</v>
      </c>
      <c r="E23" s="18">
        <f t="shared" si="5"/>
        <v>0.05714285714285714</v>
      </c>
      <c r="F23" s="18">
        <f t="shared" si="5"/>
        <v>0.06373626373626373</v>
      </c>
      <c r="G23" s="18">
        <f t="shared" si="5"/>
        <v>0.07252747252747253</v>
      </c>
      <c r="H23" s="18">
        <f t="shared" si="5"/>
        <v>0.07032967032967033</v>
      </c>
      <c r="I23" s="18">
        <f t="shared" si="5"/>
        <v>0.07252747252747253</v>
      </c>
      <c r="J23" s="18">
        <f t="shared" si="5"/>
        <v>0.06373626373626373</v>
      </c>
      <c r="K23" s="18">
        <f t="shared" si="5"/>
        <v>0.06373626373626373</v>
      </c>
      <c r="L23" s="18">
        <f t="shared" si="5"/>
        <v>0.06593406593406594</v>
      </c>
      <c r="N23" t="s">
        <v>98</v>
      </c>
    </row>
    <row r="24" spans="1:12" ht="12.75">
      <c r="A24">
        <v>2072</v>
      </c>
      <c r="B24" t="s">
        <v>20</v>
      </c>
      <c r="E24" s="18">
        <f t="shared" si="5"/>
        <v>0.025396825396825397</v>
      </c>
      <c r="F24" s="18">
        <f t="shared" si="5"/>
        <v>0.03492063492063492</v>
      </c>
      <c r="G24" s="18">
        <f t="shared" si="5"/>
        <v>0.044444444444444446</v>
      </c>
      <c r="H24" s="18">
        <f t="shared" si="5"/>
        <v>0.05396825396825397</v>
      </c>
      <c r="I24" s="18">
        <f t="shared" si="5"/>
        <v>0.06031746031746032</v>
      </c>
      <c r="J24" s="18">
        <f t="shared" si="5"/>
        <v>0.06666666666666667</v>
      </c>
      <c r="K24" s="18">
        <f t="shared" si="5"/>
        <v>0.07301587301587302</v>
      </c>
      <c r="L24" s="18">
        <f t="shared" si="5"/>
        <v>0.07936507936507936</v>
      </c>
    </row>
    <row r="28" spans="5:12" ht="12.75">
      <c r="E28" s="20" t="s">
        <v>66</v>
      </c>
      <c r="F28" s="20"/>
      <c r="G28" s="20"/>
      <c r="H28" s="20"/>
      <c r="I28" s="20"/>
      <c r="J28" s="20"/>
      <c r="K28" s="20"/>
      <c r="L28" s="20"/>
    </row>
    <row r="29" spans="5:12" ht="12.75">
      <c r="E29" s="8">
        <v>2003</v>
      </c>
      <c r="F29" s="8">
        <v>2004</v>
      </c>
      <c r="G29" s="8">
        <v>2005</v>
      </c>
      <c r="H29" s="8">
        <v>2006</v>
      </c>
      <c r="I29" s="8">
        <v>2007</v>
      </c>
      <c r="J29" s="8">
        <v>2008</v>
      </c>
      <c r="K29" s="8">
        <v>2009</v>
      </c>
      <c r="L29" s="8">
        <v>2010</v>
      </c>
    </row>
    <row r="30" spans="1:12" ht="12.75">
      <c r="A30">
        <v>2082</v>
      </c>
      <c r="B30" t="s">
        <v>26</v>
      </c>
      <c r="E30">
        <f aca="true" t="shared" si="6" ref="E30:L34">IF($C4-E4&gt;0,$C4-E4,0)</f>
        <v>0</v>
      </c>
      <c r="F30">
        <f t="shared" si="6"/>
        <v>0</v>
      </c>
      <c r="G30">
        <f t="shared" si="6"/>
        <v>0</v>
      </c>
      <c r="H30">
        <f t="shared" si="6"/>
        <v>0</v>
      </c>
      <c r="I30">
        <f t="shared" si="6"/>
        <v>0</v>
      </c>
      <c r="J30">
        <f t="shared" si="6"/>
        <v>0</v>
      </c>
      <c r="K30">
        <f t="shared" si="6"/>
        <v>0</v>
      </c>
      <c r="L30">
        <f t="shared" si="6"/>
        <v>0</v>
      </c>
    </row>
    <row r="31" spans="1:12" ht="12.75">
      <c r="A31">
        <v>2097</v>
      </c>
      <c r="B31" t="s">
        <v>36</v>
      </c>
      <c r="E31">
        <f t="shared" si="6"/>
        <v>0</v>
      </c>
      <c r="F31">
        <f t="shared" si="6"/>
        <v>0</v>
      </c>
      <c r="G31">
        <f t="shared" si="6"/>
        <v>0</v>
      </c>
      <c r="H31">
        <f t="shared" si="6"/>
        <v>0</v>
      </c>
      <c r="I31">
        <f t="shared" si="6"/>
        <v>0</v>
      </c>
      <c r="J31">
        <f t="shared" si="6"/>
        <v>0</v>
      </c>
      <c r="K31">
        <f t="shared" si="6"/>
        <v>0</v>
      </c>
      <c r="L31">
        <f t="shared" si="6"/>
        <v>0</v>
      </c>
    </row>
    <row r="32" spans="1:12" ht="12.75">
      <c r="A32">
        <v>3043</v>
      </c>
      <c r="B32" t="s">
        <v>50</v>
      </c>
      <c r="E32">
        <f t="shared" si="6"/>
        <v>7</v>
      </c>
      <c r="F32">
        <f t="shared" si="6"/>
        <v>8</v>
      </c>
      <c r="G32">
        <f t="shared" si="6"/>
        <v>9</v>
      </c>
      <c r="H32">
        <f t="shared" si="6"/>
        <v>7</v>
      </c>
      <c r="I32">
        <f t="shared" si="6"/>
        <v>8</v>
      </c>
      <c r="J32">
        <f t="shared" si="6"/>
        <v>8</v>
      </c>
      <c r="K32">
        <f t="shared" si="6"/>
        <v>10</v>
      </c>
      <c r="L32">
        <f t="shared" si="6"/>
        <v>10</v>
      </c>
    </row>
    <row r="33" spans="1:12" ht="12.75">
      <c r="A33">
        <v>3030</v>
      </c>
      <c r="B33" t="s">
        <v>42</v>
      </c>
      <c r="E33">
        <f t="shared" si="6"/>
        <v>26</v>
      </c>
      <c r="F33">
        <f t="shared" si="6"/>
        <v>29</v>
      </c>
      <c r="G33">
        <f t="shared" si="6"/>
        <v>33</v>
      </c>
      <c r="H33">
        <f t="shared" si="6"/>
        <v>32</v>
      </c>
      <c r="I33">
        <f t="shared" si="6"/>
        <v>33</v>
      </c>
      <c r="J33">
        <f t="shared" si="6"/>
        <v>29</v>
      </c>
      <c r="K33">
        <f t="shared" si="6"/>
        <v>29</v>
      </c>
      <c r="L33">
        <f t="shared" si="6"/>
        <v>30</v>
      </c>
    </row>
    <row r="34" spans="1:12" ht="12.75">
      <c r="A34">
        <v>2072</v>
      </c>
      <c r="B34" t="s">
        <v>20</v>
      </c>
      <c r="E34">
        <f t="shared" si="6"/>
        <v>8</v>
      </c>
      <c r="F34">
        <f t="shared" si="6"/>
        <v>11</v>
      </c>
      <c r="G34">
        <f t="shared" si="6"/>
        <v>14</v>
      </c>
      <c r="H34">
        <f t="shared" si="6"/>
        <v>17</v>
      </c>
      <c r="I34">
        <f t="shared" si="6"/>
        <v>19</v>
      </c>
      <c r="J34">
        <f t="shared" si="6"/>
        <v>21</v>
      </c>
      <c r="K34">
        <f t="shared" si="6"/>
        <v>23</v>
      </c>
      <c r="L34">
        <f t="shared" si="6"/>
        <v>25</v>
      </c>
    </row>
    <row r="35" spans="5:12" ht="12.75">
      <c r="E35" s="3">
        <f aca="true" t="shared" si="7" ref="E35:L35">SUM(E30:E34)</f>
        <v>41</v>
      </c>
      <c r="F35" s="3">
        <f t="shared" si="7"/>
        <v>48</v>
      </c>
      <c r="G35" s="3">
        <f t="shared" si="7"/>
        <v>56</v>
      </c>
      <c r="H35" s="3">
        <f t="shared" si="7"/>
        <v>56</v>
      </c>
      <c r="I35" s="3">
        <f t="shared" si="7"/>
        <v>60</v>
      </c>
      <c r="J35" s="3">
        <f t="shared" si="7"/>
        <v>58</v>
      </c>
      <c r="K35" s="3">
        <f t="shared" si="7"/>
        <v>62</v>
      </c>
      <c r="L35" s="3">
        <f t="shared" si="7"/>
        <v>65</v>
      </c>
    </row>
    <row r="39" spans="5:12" ht="12.75">
      <c r="E39" s="20" t="s">
        <v>67</v>
      </c>
      <c r="F39" s="20"/>
      <c r="G39" s="20"/>
      <c r="H39" s="20"/>
      <c r="I39" s="20"/>
      <c r="J39" s="20"/>
      <c r="K39" s="20"/>
      <c r="L39" s="20"/>
    </row>
    <row r="40" spans="5:12" ht="12.75">
      <c r="E40" s="8">
        <v>2003</v>
      </c>
      <c r="F40" s="8">
        <v>2004</v>
      </c>
      <c r="G40" s="8">
        <v>2005</v>
      </c>
      <c r="H40" s="8">
        <v>2006</v>
      </c>
      <c r="I40" s="8">
        <v>2007</v>
      </c>
      <c r="J40" s="8">
        <v>2008</v>
      </c>
      <c r="K40" s="8">
        <v>2009</v>
      </c>
      <c r="L40" s="8">
        <v>2010</v>
      </c>
    </row>
    <row r="41" spans="1:12" ht="12.75">
      <c r="A41">
        <v>2082</v>
      </c>
      <c r="B41" t="s">
        <v>26</v>
      </c>
      <c r="E41" s="1">
        <f aca="true" t="shared" si="8" ref="E41:L45">IF(E4-$C4&gt;0,E4-$C4,0)</f>
        <v>10</v>
      </c>
      <c r="F41" s="1">
        <f t="shared" si="8"/>
        <v>12</v>
      </c>
      <c r="G41" s="1">
        <f t="shared" si="8"/>
        <v>13</v>
      </c>
      <c r="H41" s="1">
        <f t="shared" si="8"/>
        <v>11</v>
      </c>
      <c r="I41" s="1">
        <f t="shared" si="8"/>
        <v>10</v>
      </c>
      <c r="J41" s="1">
        <f t="shared" si="8"/>
        <v>9</v>
      </c>
      <c r="K41" s="1">
        <f t="shared" si="8"/>
        <v>14</v>
      </c>
      <c r="L41" s="1">
        <f t="shared" si="8"/>
        <v>12</v>
      </c>
    </row>
    <row r="42" spans="1:12" ht="12.75">
      <c r="A42">
        <v>2097</v>
      </c>
      <c r="B42" t="s">
        <v>36</v>
      </c>
      <c r="E42" s="1">
        <f t="shared" si="8"/>
        <v>3</v>
      </c>
      <c r="F42" s="1">
        <f t="shared" si="8"/>
        <v>3</v>
      </c>
      <c r="G42" s="1">
        <f t="shared" si="8"/>
        <v>1</v>
      </c>
      <c r="H42" s="1">
        <f t="shared" si="8"/>
        <v>1</v>
      </c>
      <c r="I42" s="1">
        <f t="shared" si="8"/>
        <v>2</v>
      </c>
      <c r="J42" s="1">
        <f t="shared" si="8"/>
        <v>1</v>
      </c>
      <c r="K42" s="1">
        <f t="shared" si="8"/>
        <v>1</v>
      </c>
      <c r="L42" s="1">
        <f t="shared" si="8"/>
        <v>1</v>
      </c>
    </row>
    <row r="43" spans="1:12" ht="12.75">
      <c r="A43">
        <v>3043</v>
      </c>
      <c r="B43" t="s">
        <v>50</v>
      </c>
      <c r="E43" s="1">
        <f t="shared" si="8"/>
        <v>0</v>
      </c>
      <c r="F43" s="1">
        <f t="shared" si="8"/>
        <v>0</v>
      </c>
      <c r="G43" s="1">
        <f t="shared" si="8"/>
        <v>0</v>
      </c>
      <c r="H43" s="1">
        <f t="shared" si="8"/>
        <v>0</v>
      </c>
      <c r="I43" s="1">
        <f t="shared" si="8"/>
        <v>0</v>
      </c>
      <c r="J43" s="1">
        <f t="shared" si="8"/>
        <v>0</v>
      </c>
      <c r="K43" s="1">
        <f t="shared" si="8"/>
        <v>0</v>
      </c>
      <c r="L43" s="1">
        <f t="shared" si="8"/>
        <v>0</v>
      </c>
    </row>
    <row r="44" spans="1:12" ht="12.75">
      <c r="A44">
        <v>3030</v>
      </c>
      <c r="B44" t="s">
        <v>42</v>
      </c>
      <c r="E44" s="1">
        <f t="shared" si="8"/>
        <v>0</v>
      </c>
      <c r="F44" s="1">
        <f t="shared" si="8"/>
        <v>0</v>
      </c>
      <c r="G44" s="1">
        <f t="shared" si="8"/>
        <v>0</v>
      </c>
      <c r="H44" s="1">
        <f t="shared" si="8"/>
        <v>0</v>
      </c>
      <c r="I44" s="1">
        <f t="shared" si="8"/>
        <v>0</v>
      </c>
      <c r="J44" s="1">
        <f t="shared" si="8"/>
        <v>0</v>
      </c>
      <c r="K44" s="1">
        <f t="shared" si="8"/>
        <v>0</v>
      </c>
      <c r="L44" s="1">
        <f t="shared" si="8"/>
        <v>0</v>
      </c>
    </row>
    <row r="45" spans="1:12" ht="12.75">
      <c r="A45">
        <v>2072</v>
      </c>
      <c r="B45" t="s">
        <v>20</v>
      </c>
      <c r="E45" s="1">
        <f t="shared" si="8"/>
        <v>0</v>
      </c>
      <c r="F45" s="1">
        <f t="shared" si="8"/>
        <v>0</v>
      </c>
      <c r="G45" s="1">
        <f t="shared" si="8"/>
        <v>0</v>
      </c>
      <c r="H45" s="1">
        <f t="shared" si="8"/>
        <v>0</v>
      </c>
      <c r="I45" s="1">
        <f t="shared" si="8"/>
        <v>0</v>
      </c>
      <c r="J45" s="1">
        <f t="shared" si="8"/>
        <v>0</v>
      </c>
      <c r="K45" s="1">
        <f t="shared" si="8"/>
        <v>0</v>
      </c>
      <c r="L45" s="1">
        <f t="shared" si="8"/>
        <v>0</v>
      </c>
    </row>
    <row r="46" spans="5:12" ht="12.75">
      <c r="E46" s="4">
        <f aca="true" t="shared" si="9" ref="E46:L46">SUM(E41:E45)</f>
        <v>13</v>
      </c>
      <c r="F46" s="4">
        <f t="shared" si="9"/>
        <v>15</v>
      </c>
      <c r="G46" s="4">
        <f t="shared" si="9"/>
        <v>14</v>
      </c>
      <c r="H46" s="4">
        <f t="shared" si="9"/>
        <v>12</v>
      </c>
      <c r="I46" s="4">
        <f t="shared" si="9"/>
        <v>12</v>
      </c>
      <c r="J46" s="4">
        <f t="shared" si="9"/>
        <v>10</v>
      </c>
      <c r="K46" s="4">
        <f t="shared" si="9"/>
        <v>15</v>
      </c>
      <c r="L46" s="4">
        <f t="shared" si="9"/>
        <v>13</v>
      </c>
    </row>
    <row r="49" spans="2:4" ht="12.75">
      <c r="B49" s="3" t="s">
        <v>69</v>
      </c>
      <c r="D49" s="3" t="s">
        <v>70</v>
      </c>
    </row>
    <row r="50" spans="2:4" ht="12.75">
      <c r="B50" t="s">
        <v>73</v>
      </c>
      <c r="D50" t="s">
        <v>73</v>
      </c>
    </row>
  </sheetData>
  <sheetProtection password="E11C" sheet="1" objects="1" scenarios="1"/>
  <mergeCells count="4">
    <mergeCell ref="E2:L2"/>
    <mergeCell ref="E18:L18"/>
    <mergeCell ref="E28:L28"/>
    <mergeCell ref="E39:L39"/>
  </mergeCells>
  <conditionalFormatting sqref="E20:L24">
    <cfRule type="cellIs" priority="1" dxfId="3" operator="greaterThan" stopIfTrue="1">
      <formula>0.25</formula>
    </cfRule>
    <cfRule type="cellIs" priority="2" dxfId="4" operator="greaterThan" stopIfTrue="1">
      <formula>0.16</formula>
    </cfRule>
    <cfRule type="cellIs" priority="3" dxfId="5" operator="greaterThan" stopIfTrue="1">
      <formula>0.1</formula>
    </cfRule>
  </conditionalFormatting>
  <printOptions/>
  <pageMargins left="0.75" right="0.75" top="1" bottom="1" header="0.5" footer="0.5"/>
  <pageSetup fitToHeight="1" fitToWidth="1" horizontalDpi="300" verticalDpi="300" orientation="landscape" paperSize="9" scale="63" r:id="rId1"/>
  <headerFooter alignWithMargins="0">
    <oddHeader>&amp;L&amp;"Arial,Bold"&amp;UPROPOSED CHANGES&amp;R&amp;"Arial,Bold"&amp;14APPENDIX 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workbookViewId="0" topLeftCell="A1">
      <selection activeCell="A1" sqref="A1"/>
    </sheetView>
  </sheetViews>
  <sheetFormatPr defaultColWidth="9.140625" defaultRowHeight="12.75"/>
  <cols>
    <col min="2" max="2" width="44.57421875" style="0" bestFit="1" customWidth="1"/>
  </cols>
  <sheetData>
    <row r="1" ht="12.75">
      <c r="A1" s="3" t="s">
        <v>59</v>
      </c>
    </row>
    <row r="2" spans="5:12" ht="12.75">
      <c r="E2" s="19" t="s">
        <v>60</v>
      </c>
      <c r="F2" s="19"/>
      <c r="G2" s="19"/>
      <c r="H2" s="19"/>
      <c r="I2" s="19"/>
      <c r="J2" s="19"/>
      <c r="K2" s="19"/>
      <c r="L2" s="19"/>
    </row>
    <row r="3" spans="1:12" ht="12.75">
      <c r="A3" s="15" t="s">
        <v>52</v>
      </c>
      <c r="C3" s="8" t="s">
        <v>61</v>
      </c>
      <c r="E3" s="8">
        <v>2003</v>
      </c>
      <c r="F3" s="8">
        <v>2004</v>
      </c>
      <c r="G3" s="8">
        <v>2005</v>
      </c>
      <c r="H3" s="8">
        <v>2006</v>
      </c>
      <c r="I3" s="8">
        <v>2007</v>
      </c>
      <c r="J3" s="8">
        <v>2008</v>
      </c>
      <c r="K3" s="8">
        <v>2009</v>
      </c>
      <c r="L3" s="8">
        <v>2010</v>
      </c>
    </row>
    <row r="4" spans="1:12" ht="12.75">
      <c r="A4">
        <v>2076</v>
      </c>
      <c r="B4" t="s">
        <v>24</v>
      </c>
      <c r="C4" s="16">
        <v>142</v>
      </c>
      <c r="E4" s="9">
        <v>132</v>
      </c>
      <c r="F4" s="9">
        <v>126</v>
      </c>
      <c r="G4" s="9">
        <v>118</v>
      </c>
      <c r="H4" s="9">
        <v>112</v>
      </c>
      <c r="I4" s="9">
        <v>103</v>
      </c>
      <c r="J4" s="9">
        <v>99</v>
      </c>
      <c r="K4" s="9">
        <v>94</v>
      </c>
      <c r="L4" s="9">
        <v>86</v>
      </c>
    </row>
    <row r="5" spans="1:12" ht="12.75">
      <c r="A5">
        <v>2081</v>
      </c>
      <c r="B5" t="s">
        <v>25</v>
      </c>
      <c r="C5" s="16">
        <v>315</v>
      </c>
      <c r="E5" s="9">
        <v>276</v>
      </c>
      <c r="F5" s="9">
        <v>275</v>
      </c>
      <c r="G5" s="9">
        <v>274</v>
      </c>
      <c r="H5" s="9">
        <v>283</v>
      </c>
      <c r="I5" s="9">
        <v>285</v>
      </c>
      <c r="J5" s="9">
        <v>285</v>
      </c>
      <c r="K5" s="9">
        <v>286</v>
      </c>
      <c r="L5" s="9">
        <v>288</v>
      </c>
    </row>
    <row r="6" spans="1:12" ht="12.75">
      <c r="A6">
        <v>3040</v>
      </c>
      <c r="B6" t="s">
        <v>47</v>
      </c>
      <c r="C6" s="16">
        <v>210</v>
      </c>
      <c r="E6" s="9">
        <v>231</v>
      </c>
      <c r="F6" s="9">
        <v>230</v>
      </c>
      <c r="G6" s="9">
        <v>227</v>
      </c>
      <c r="H6" s="9">
        <v>227</v>
      </c>
      <c r="I6" s="9">
        <v>228</v>
      </c>
      <c r="J6" s="9">
        <v>226</v>
      </c>
      <c r="K6" s="9">
        <v>224</v>
      </c>
      <c r="L6" s="9">
        <v>223</v>
      </c>
    </row>
    <row r="7" spans="1:12" ht="12.75">
      <c r="A7">
        <v>2052</v>
      </c>
      <c r="B7" t="s">
        <v>12</v>
      </c>
      <c r="C7" s="16">
        <v>383</v>
      </c>
      <c r="E7" s="9">
        <v>379</v>
      </c>
      <c r="F7" s="9">
        <v>378</v>
      </c>
      <c r="G7" s="9">
        <v>376</v>
      </c>
      <c r="H7" s="9">
        <v>376</v>
      </c>
      <c r="I7" s="9">
        <v>377</v>
      </c>
      <c r="J7" s="9">
        <v>377</v>
      </c>
      <c r="K7" s="9">
        <v>376</v>
      </c>
      <c r="L7" s="9">
        <v>376</v>
      </c>
    </row>
    <row r="8" spans="1:12" ht="12.75">
      <c r="A8">
        <v>2096</v>
      </c>
      <c r="B8" t="s">
        <v>35</v>
      </c>
      <c r="C8" s="16">
        <v>364</v>
      </c>
      <c r="E8" s="9">
        <v>339</v>
      </c>
      <c r="F8" s="9">
        <v>330</v>
      </c>
      <c r="G8" s="9">
        <v>323</v>
      </c>
      <c r="H8" s="9">
        <v>315</v>
      </c>
      <c r="I8" s="9">
        <v>310</v>
      </c>
      <c r="J8" s="9">
        <v>301</v>
      </c>
      <c r="K8" s="9">
        <v>299</v>
      </c>
      <c r="L8" s="9">
        <v>292</v>
      </c>
    </row>
    <row r="9" spans="1:12" ht="12.75">
      <c r="A9">
        <v>3034</v>
      </c>
      <c r="B9" t="s">
        <v>44</v>
      </c>
      <c r="C9" s="16">
        <v>210</v>
      </c>
      <c r="E9" s="9">
        <v>221</v>
      </c>
      <c r="F9" s="9">
        <v>218</v>
      </c>
      <c r="G9" s="9">
        <v>216</v>
      </c>
      <c r="H9" s="9">
        <v>212</v>
      </c>
      <c r="I9" s="9">
        <v>211</v>
      </c>
      <c r="J9" s="9">
        <v>215</v>
      </c>
      <c r="K9" s="9">
        <v>211</v>
      </c>
      <c r="L9" s="9">
        <v>208</v>
      </c>
    </row>
    <row r="10" spans="3:12" ht="12.75">
      <c r="C10" s="5">
        <f>SUM(C4:C9)</f>
        <v>1624</v>
      </c>
      <c r="E10" s="10">
        <f aca="true" t="shared" si="0" ref="E10:L10">SUM(E4:E9)</f>
        <v>1578</v>
      </c>
      <c r="F10" s="10">
        <f t="shared" si="0"/>
        <v>1557</v>
      </c>
      <c r="G10" s="10">
        <f t="shared" si="0"/>
        <v>1534</v>
      </c>
      <c r="H10" s="10">
        <f t="shared" si="0"/>
        <v>1525</v>
      </c>
      <c r="I10" s="10">
        <f t="shared" si="0"/>
        <v>1514</v>
      </c>
      <c r="J10" s="10">
        <f t="shared" si="0"/>
        <v>1503</v>
      </c>
      <c r="K10" s="10">
        <f t="shared" si="0"/>
        <v>1490</v>
      </c>
      <c r="L10" s="10">
        <f t="shared" si="0"/>
        <v>1473</v>
      </c>
    </row>
    <row r="12" spans="3:12" ht="12.75">
      <c r="C12" s="7" t="s">
        <v>53</v>
      </c>
      <c r="D12" s="2"/>
      <c r="E12" s="11">
        <f aca="true" t="shared" si="1" ref="E12:L12">E38/$C10</f>
        <v>0.0480295566502463</v>
      </c>
      <c r="F12" s="11">
        <f t="shared" si="1"/>
        <v>0.058497536945812806</v>
      </c>
      <c r="G12" s="11">
        <f t="shared" si="1"/>
        <v>0.06958128078817734</v>
      </c>
      <c r="H12" s="11">
        <f t="shared" si="1"/>
        <v>0.07266009852216748</v>
      </c>
      <c r="I12" s="11">
        <f t="shared" si="1"/>
        <v>0.07943349753694581</v>
      </c>
      <c r="J12" s="11">
        <f t="shared" si="1"/>
        <v>0.0874384236453202</v>
      </c>
      <c r="K12" s="11">
        <f t="shared" si="1"/>
        <v>0.0917487684729064</v>
      </c>
      <c r="L12" s="11">
        <f t="shared" si="1"/>
        <v>0.10098522167487685</v>
      </c>
    </row>
    <row r="13" spans="3:12" ht="12.75">
      <c r="C13" s="7" t="s">
        <v>62</v>
      </c>
      <c r="D13" s="2"/>
      <c r="E13" s="11">
        <f aca="true" t="shared" si="2" ref="E13:L13">E50/$C10</f>
        <v>0.019704433497536946</v>
      </c>
      <c r="F13" s="11">
        <f t="shared" si="2"/>
        <v>0.017241379310344827</v>
      </c>
      <c r="G13" s="11">
        <f t="shared" si="2"/>
        <v>0.01416256157635468</v>
      </c>
      <c r="H13" s="11">
        <f t="shared" si="2"/>
        <v>0.011699507389162561</v>
      </c>
      <c r="I13" s="11">
        <f t="shared" si="2"/>
        <v>0.011699507389162561</v>
      </c>
      <c r="J13" s="11">
        <f t="shared" si="2"/>
        <v>0.01293103448275862</v>
      </c>
      <c r="K13" s="11">
        <f t="shared" si="2"/>
        <v>0.009236453201970444</v>
      </c>
      <c r="L13" s="11">
        <f t="shared" si="2"/>
        <v>0.008004926108374385</v>
      </c>
    </row>
    <row r="14" spans="3:12" ht="12.75">
      <c r="C14" s="7" t="s">
        <v>63</v>
      </c>
      <c r="D14" s="2"/>
      <c r="E14" s="11">
        <f aca="true" t="shared" si="3" ref="E14:L14">E10/$C10</f>
        <v>0.9716748768472906</v>
      </c>
      <c r="F14" s="11">
        <f t="shared" si="3"/>
        <v>0.958743842364532</v>
      </c>
      <c r="G14" s="11">
        <f t="shared" si="3"/>
        <v>0.9445812807881774</v>
      </c>
      <c r="H14" s="11">
        <f t="shared" si="3"/>
        <v>0.9390394088669951</v>
      </c>
      <c r="I14" s="11">
        <f t="shared" si="3"/>
        <v>0.9322660098522167</v>
      </c>
      <c r="J14" s="11">
        <f t="shared" si="3"/>
        <v>0.9254926108374384</v>
      </c>
      <c r="K14" s="11">
        <f t="shared" si="3"/>
        <v>0.9174876847290641</v>
      </c>
      <c r="L14" s="11">
        <f t="shared" si="3"/>
        <v>0.9070197044334976</v>
      </c>
    </row>
    <row r="15" spans="3:12" ht="12.75">
      <c r="C15" s="7" t="s">
        <v>65</v>
      </c>
      <c r="D15" s="2"/>
      <c r="E15" s="12">
        <f aca="true" t="shared" si="4" ref="E15:L15">E50</f>
        <v>32</v>
      </c>
      <c r="F15" s="12">
        <f t="shared" si="4"/>
        <v>28</v>
      </c>
      <c r="G15" s="12">
        <f t="shared" si="4"/>
        <v>23</v>
      </c>
      <c r="H15" s="12">
        <f t="shared" si="4"/>
        <v>19</v>
      </c>
      <c r="I15" s="12">
        <f t="shared" si="4"/>
        <v>19</v>
      </c>
      <c r="J15" s="12">
        <f t="shared" si="4"/>
        <v>21</v>
      </c>
      <c r="K15" s="12">
        <f t="shared" si="4"/>
        <v>15</v>
      </c>
      <c r="L15" s="12">
        <f t="shared" si="4"/>
        <v>13</v>
      </c>
    </row>
    <row r="19" spans="5:12" ht="12.75">
      <c r="E19" s="20" t="s">
        <v>64</v>
      </c>
      <c r="F19" s="20"/>
      <c r="G19" s="20"/>
      <c r="H19" s="20"/>
      <c r="I19" s="20"/>
      <c r="J19" s="20"/>
      <c r="K19" s="20"/>
      <c r="L19" s="20"/>
    </row>
    <row r="20" spans="5:12" ht="12.75">
      <c r="E20" s="8">
        <v>2003</v>
      </c>
      <c r="F20" s="8">
        <v>2004</v>
      </c>
      <c r="G20" s="8">
        <v>2005</v>
      </c>
      <c r="H20" s="8">
        <v>2006</v>
      </c>
      <c r="I20" s="8">
        <v>2007</v>
      </c>
      <c r="J20" s="8">
        <v>2008</v>
      </c>
      <c r="K20" s="8">
        <v>2009</v>
      </c>
      <c r="L20" s="8">
        <v>2010</v>
      </c>
    </row>
    <row r="21" spans="1:14" ht="12.75">
      <c r="A21">
        <v>2076</v>
      </c>
      <c r="B21" t="s">
        <v>24</v>
      </c>
      <c r="E21" s="18">
        <f aca="true" t="shared" si="5" ref="E21:L23">E32/$C4</f>
        <v>0.07042253521126761</v>
      </c>
      <c r="F21" s="18">
        <f t="shared" si="5"/>
        <v>0.11267605633802817</v>
      </c>
      <c r="G21" s="18">
        <f t="shared" si="5"/>
        <v>0.16901408450704225</v>
      </c>
      <c r="H21" s="18">
        <f t="shared" si="5"/>
        <v>0.2112676056338028</v>
      </c>
      <c r="I21" s="18">
        <f t="shared" si="5"/>
        <v>0.2746478873239437</v>
      </c>
      <c r="J21" s="18">
        <f t="shared" si="5"/>
        <v>0.3028169014084507</v>
      </c>
      <c r="K21" s="18">
        <f t="shared" si="5"/>
        <v>0.3380281690140845</v>
      </c>
      <c r="L21" s="18">
        <f t="shared" si="5"/>
        <v>0.39436619718309857</v>
      </c>
      <c r="N21" s="3" t="s">
        <v>100</v>
      </c>
    </row>
    <row r="22" spans="1:14" ht="12.75">
      <c r="A22">
        <v>2081</v>
      </c>
      <c r="B22" t="s">
        <v>25</v>
      </c>
      <c r="E22" s="18">
        <f t="shared" si="5"/>
        <v>0.12380952380952381</v>
      </c>
      <c r="F22" s="18">
        <f t="shared" si="5"/>
        <v>0.12698412698412698</v>
      </c>
      <c r="G22" s="18">
        <f t="shared" si="5"/>
        <v>0.13015873015873017</v>
      </c>
      <c r="H22" s="18">
        <f t="shared" si="5"/>
        <v>0.10158730158730159</v>
      </c>
      <c r="I22" s="18">
        <f t="shared" si="5"/>
        <v>0.09523809523809523</v>
      </c>
      <c r="J22" s="18">
        <f t="shared" si="5"/>
        <v>0.09523809523809523</v>
      </c>
      <c r="K22" s="18">
        <f t="shared" si="5"/>
        <v>0.09206349206349207</v>
      </c>
      <c r="L22" s="18">
        <f t="shared" si="5"/>
        <v>0.08571428571428572</v>
      </c>
      <c r="N22" t="s">
        <v>97</v>
      </c>
    </row>
    <row r="23" spans="1:14" ht="12.75">
      <c r="A23">
        <v>3040</v>
      </c>
      <c r="B23" t="s">
        <v>47</v>
      </c>
      <c r="E23" s="18">
        <f t="shared" si="5"/>
        <v>0</v>
      </c>
      <c r="F23" s="18">
        <f t="shared" si="5"/>
        <v>0</v>
      </c>
      <c r="G23" s="18">
        <f t="shared" si="5"/>
        <v>0</v>
      </c>
      <c r="H23" s="18">
        <f t="shared" si="5"/>
        <v>0</v>
      </c>
      <c r="I23" s="18">
        <f t="shared" si="5"/>
        <v>0</v>
      </c>
      <c r="J23" s="18">
        <f t="shared" si="5"/>
        <v>0</v>
      </c>
      <c r="K23" s="18">
        <f t="shared" si="5"/>
        <v>0</v>
      </c>
      <c r="L23" s="18">
        <f t="shared" si="5"/>
        <v>0</v>
      </c>
      <c r="N23" t="s">
        <v>99</v>
      </c>
    </row>
    <row r="24" spans="1:14" ht="12.75">
      <c r="A24">
        <v>2052</v>
      </c>
      <c r="B24" t="s">
        <v>12</v>
      </c>
      <c r="E24" s="18">
        <f>E35/$C7</f>
        <v>0.010443864229765013</v>
      </c>
      <c r="F24" s="18">
        <f aca="true" t="shared" si="6" ref="F24:L24">F35/$C7</f>
        <v>0.013054830287206266</v>
      </c>
      <c r="G24" s="18">
        <f t="shared" si="6"/>
        <v>0.018276762402088774</v>
      </c>
      <c r="H24" s="18">
        <f t="shared" si="6"/>
        <v>0.018276762402088774</v>
      </c>
      <c r="I24" s="18">
        <f t="shared" si="6"/>
        <v>0.015665796344647518</v>
      </c>
      <c r="J24" s="18">
        <f t="shared" si="6"/>
        <v>0.015665796344647518</v>
      </c>
      <c r="K24" s="18">
        <f t="shared" si="6"/>
        <v>0.018276762402088774</v>
      </c>
      <c r="L24" s="18">
        <f t="shared" si="6"/>
        <v>0.018276762402088774</v>
      </c>
      <c r="N24" t="s">
        <v>98</v>
      </c>
    </row>
    <row r="25" spans="1:12" ht="12.75">
      <c r="A25">
        <v>2096</v>
      </c>
      <c r="B25" t="s">
        <v>35</v>
      </c>
      <c r="E25" s="18">
        <f>E36/$C8</f>
        <v>0.06868131868131869</v>
      </c>
      <c r="F25" s="18">
        <f aca="true" t="shared" si="7" ref="F25:L26">F36/$C8</f>
        <v>0.09340659340659341</v>
      </c>
      <c r="G25" s="18">
        <f t="shared" si="7"/>
        <v>0.11263736263736264</v>
      </c>
      <c r="H25" s="18">
        <f t="shared" si="7"/>
        <v>0.1346153846153846</v>
      </c>
      <c r="I25" s="18">
        <f t="shared" si="7"/>
        <v>0.14835164835164835</v>
      </c>
      <c r="J25" s="18">
        <f t="shared" si="7"/>
        <v>0.17307692307692307</v>
      </c>
      <c r="K25" s="18">
        <f t="shared" si="7"/>
        <v>0.17857142857142858</v>
      </c>
      <c r="L25" s="18">
        <f t="shared" si="7"/>
        <v>0.1978021978021978</v>
      </c>
    </row>
    <row r="26" spans="1:12" ht="12.75">
      <c r="A26">
        <v>3034</v>
      </c>
      <c r="B26" t="s">
        <v>44</v>
      </c>
      <c r="E26" s="18">
        <f>E37/$C9</f>
        <v>0</v>
      </c>
      <c r="F26" s="18">
        <f t="shared" si="7"/>
        <v>0</v>
      </c>
      <c r="G26" s="18">
        <f t="shared" si="7"/>
        <v>0</v>
      </c>
      <c r="H26" s="18">
        <f t="shared" si="7"/>
        <v>0</v>
      </c>
      <c r="I26" s="18">
        <f t="shared" si="7"/>
        <v>0</v>
      </c>
      <c r="J26" s="18">
        <f t="shared" si="7"/>
        <v>0</v>
      </c>
      <c r="K26" s="18">
        <f t="shared" si="7"/>
        <v>0</v>
      </c>
      <c r="L26" s="18">
        <f t="shared" si="7"/>
        <v>0.009523809523809525</v>
      </c>
    </row>
    <row r="30" spans="5:12" ht="12.75">
      <c r="E30" s="20" t="s">
        <v>66</v>
      </c>
      <c r="F30" s="20"/>
      <c r="G30" s="20"/>
      <c r="H30" s="20"/>
      <c r="I30" s="20"/>
      <c r="J30" s="20"/>
      <c r="K30" s="20"/>
      <c r="L30" s="20"/>
    </row>
    <row r="31" spans="5:12" ht="12.75">
      <c r="E31" s="8">
        <v>2003</v>
      </c>
      <c r="F31" s="8">
        <v>2004</v>
      </c>
      <c r="G31" s="8">
        <v>2005</v>
      </c>
      <c r="H31" s="8">
        <v>2006</v>
      </c>
      <c r="I31" s="8">
        <v>2007</v>
      </c>
      <c r="J31" s="8">
        <v>2008</v>
      </c>
      <c r="K31" s="8">
        <v>2009</v>
      </c>
      <c r="L31" s="8">
        <v>2010</v>
      </c>
    </row>
    <row r="32" spans="1:12" ht="12.75">
      <c r="A32">
        <v>2076</v>
      </c>
      <c r="B32" t="s">
        <v>24</v>
      </c>
      <c r="E32">
        <f aca="true" t="shared" si="8" ref="E32:L34">IF($C4-E4&gt;0,$C4-E4,0)</f>
        <v>10</v>
      </c>
      <c r="F32">
        <f t="shared" si="8"/>
        <v>16</v>
      </c>
      <c r="G32">
        <f t="shared" si="8"/>
        <v>24</v>
      </c>
      <c r="H32">
        <f t="shared" si="8"/>
        <v>30</v>
      </c>
      <c r="I32">
        <f t="shared" si="8"/>
        <v>39</v>
      </c>
      <c r="J32">
        <f t="shared" si="8"/>
        <v>43</v>
      </c>
      <c r="K32">
        <f t="shared" si="8"/>
        <v>48</v>
      </c>
      <c r="L32">
        <f t="shared" si="8"/>
        <v>56</v>
      </c>
    </row>
    <row r="33" spans="1:12" ht="12.75">
      <c r="A33">
        <v>2081</v>
      </c>
      <c r="B33" t="s">
        <v>25</v>
      </c>
      <c r="E33">
        <f t="shared" si="8"/>
        <v>39</v>
      </c>
      <c r="F33">
        <f t="shared" si="8"/>
        <v>40</v>
      </c>
      <c r="G33">
        <f t="shared" si="8"/>
        <v>41</v>
      </c>
      <c r="H33">
        <f t="shared" si="8"/>
        <v>32</v>
      </c>
      <c r="I33">
        <f t="shared" si="8"/>
        <v>30</v>
      </c>
      <c r="J33">
        <f t="shared" si="8"/>
        <v>30</v>
      </c>
      <c r="K33">
        <f t="shared" si="8"/>
        <v>29</v>
      </c>
      <c r="L33">
        <f t="shared" si="8"/>
        <v>27</v>
      </c>
    </row>
    <row r="34" spans="1:12" ht="12.75">
      <c r="A34">
        <v>3040</v>
      </c>
      <c r="B34" t="s">
        <v>47</v>
      </c>
      <c r="E34">
        <f t="shared" si="8"/>
        <v>0</v>
      </c>
      <c r="F34">
        <f t="shared" si="8"/>
        <v>0</v>
      </c>
      <c r="G34">
        <f t="shared" si="8"/>
        <v>0</v>
      </c>
      <c r="H34">
        <f t="shared" si="8"/>
        <v>0</v>
      </c>
      <c r="I34">
        <f t="shared" si="8"/>
        <v>0</v>
      </c>
      <c r="J34">
        <f t="shared" si="8"/>
        <v>0</v>
      </c>
      <c r="K34">
        <f t="shared" si="8"/>
        <v>0</v>
      </c>
      <c r="L34">
        <f t="shared" si="8"/>
        <v>0</v>
      </c>
    </row>
    <row r="35" spans="1:12" ht="12.75">
      <c r="A35">
        <v>2052</v>
      </c>
      <c r="B35" t="s">
        <v>12</v>
      </c>
      <c r="E35">
        <f aca="true" t="shared" si="9" ref="E35:L37">IF($C7-E7&gt;0,$C7-E7,0)</f>
        <v>4</v>
      </c>
      <c r="F35">
        <f t="shared" si="9"/>
        <v>5</v>
      </c>
      <c r="G35">
        <f t="shared" si="9"/>
        <v>7</v>
      </c>
      <c r="H35">
        <f t="shared" si="9"/>
        <v>7</v>
      </c>
      <c r="I35">
        <f t="shared" si="9"/>
        <v>6</v>
      </c>
      <c r="J35">
        <f t="shared" si="9"/>
        <v>6</v>
      </c>
      <c r="K35">
        <f t="shared" si="9"/>
        <v>7</v>
      </c>
      <c r="L35">
        <f t="shared" si="9"/>
        <v>7</v>
      </c>
    </row>
    <row r="36" spans="1:12" ht="12.75">
      <c r="A36">
        <v>2096</v>
      </c>
      <c r="B36" t="s">
        <v>35</v>
      </c>
      <c r="E36">
        <f t="shared" si="9"/>
        <v>25</v>
      </c>
      <c r="F36">
        <f t="shared" si="9"/>
        <v>34</v>
      </c>
      <c r="G36">
        <f t="shared" si="9"/>
        <v>41</v>
      </c>
      <c r="H36">
        <f t="shared" si="9"/>
        <v>49</v>
      </c>
      <c r="I36">
        <f t="shared" si="9"/>
        <v>54</v>
      </c>
      <c r="J36">
        <f t="shared" si="9"/>
        <v>63</v>
      </c>
      <c r="K36">
        <f t="shared" si="9"/>
        <v>65</v>
      </c>
      <c r="L36">
        <f t="shared" si="9"/>
        <v>72</v>
      </c>
    </row>
    <row r="37" spans="1:12" ht="12.75">
      <c r="A37">
        <v>3034</v>
      </c>
      <c r="B37" t="s">
        <v>44</v>
      </c>
      <c r="E37">
        <f t="shared" si="9"/>
        <v>0</v>
      </c>
      <c r="F37">
        <f t="shared" si="9"/>
        <v>0</v>
      </c>
      <c r="G37">
        <f t="shared" si="9"/>
        <v>0</v>
      </c>
      <c r="H37">
        <f t="shared" si="9"/>
        <v>0</v>
      </c>
      <c r="I37">
        <f t="shared" si="9"/>
        <v>0</v>
      </c>
      <c r="J37">
        <f t="shared" si="9"/>
        <v>0</v>
      </c>
      <c r="K37">
        <f t="shared" si="9"/>
        <v>0</v>
      </c>
      <c r="L37">
        <f t="shared" si="9"/>
        <v>2</v>
      </c>
    </row>
    <row r="38" spans="5:12" ht="12.75">
      <c r="E38" s="3">
        <f aca="true" t="shared" si="10" ref="E38:L38">SUM(E32:E37)</f>
        <v>78</v>
      </c>
      <c r="F38" s="3">
        <f t="shared" si="10"/>
        <v>95</v>
      </c>
      <c r="G38" s="3">
        <f t="shared" si="10"/>
        <v>113</v>
      </c>
      <c r="H38" s="3">
        <f t="shared" si="10"/>
        <v>118</v>
      </c>
      <c r="I38" s="3">
        <f t="shared" si="10"/>
        <v>129</v>
      </c>
      <c r="J38" s="3">
        <f t="shared" si="10"/>
        <v>142</v>
      </c>
      <c r="K38" s="3">
        <f t="shared" si="10"/>
        <v>149</v>
      </c>
      <c r="L38" s="3">
        <f t="shared" si="10"/>
        <v>164</v>
      </c>
    </row>
    <row r="42" spans="5:12" ht="12.75">
      <c r="E42" s="20" t="s">
        <v>67</v>
      </c>
      <c r="F42" s="20"/>
      <c r="G42" s="20"/>
      <c r="H42" s="20"/>
      <c r="I42" s="20"/>
      <c r="J42" s="20"/>
      <c r="K42" s="20"/>
      <c r="L42" s="20"/>
    </row>
    <row r="43" spans="5:12" ht="12.75">
      <c r="E43" s="8">
        <v>2003</v>
      </c>
      <c r="F43" s="8">
        <v>2004</v>
      </c>
      <c r="G43" s="8">
        <v>2005</v>
      </c>
      <c r="H43" s="8">
        <v>2006</v>
      </c>
      <c r="I43" s="8">
        <v>2007</v>
      </c>
      <c r="J43" s="8">
        <v>2008</v>
      </c>
      <c r="K43" s="8">
        <v>2009</v>
      </c>
      <c r="L43" s="8">
        <v>2010</v>
      </c>
    </row>
    <row r="44" spans="1:12" ht="12.75">
      <c r="A44">
        <v>2076</v>
      </c>
      <c r="B44" t="s">
        <v>24</v>
      </c>
      <c r="E44" s="1">
        <f aca="true" t="shared" si="11" ref="E44:L46">IF(E4-$C4&gt;0,E4-$C4,0)</f>
        <v>0</v>
      </c>
      <c r="F44" s="1">
        <f t="shared" si="11"/>
        <v>0</v>
      </c>
      <c r="G44" s="1">
        <f t="shared" si="11"/>
        <v>0</v>
      </c>
      <c r="H44" s="1">
        <f t="shared" si="11"/>
        <v>0</v>
      </c>
      <c r="I44" s="1">
        <f t="shared" si="11"/>
        <v>0</v>
      </c>
      <c r="J44" s="1">
        <f t="shared" si="11"/>
        <v>0</v>
      </c>
      <c r="K44" s="1">
        <f t="shared" si="11"/>
        <v>0</v>
      </c>
      <c r="L44" s="1">
        <f t="shared" si="11"/>
        <v>0</v>
      </c>
    </row>
    <row r="45" spans="1:12" ht="12.75">
      <c r="A45">
        <v>2081</v>
      </c>
      <c r="B45" t="s">
        <v>25</v>
      </c>
      <c r="E45" s="1">
        <f t="shared" si="11"/>
        <v>0</v>
      </c>
      <c r="F45" s="1">
        <f t="shared" si="11"/>
        <v>0</v>
      </c>
      <c r="G45" s="1">
        <f t="shared" si="11"/>
        <v>0</v>
      </c>
      <c r="H45" s="1">
        <f t="shared" si="11"/>
        <v>0</v>
      </c>
      <c r="I45" s="1">
        <f t="shared" si="11"/>
        <v>0</v>
      </c>
      <c r="J45" s="1">
        <f t="shared" si="11"/>
        <v>0</v>
      </c>
      <c r="K45" s="1">
        <f t="shared" si="11"/>
        <v>0</v>
      </c>
      <c r="L45" s="1">
        <f t="shared" si="11"/>
        <v>0</v>
      </c>
    </row>
    <row r="46" spans="1:12" ht="12.75">
      <c r="A46">
        <v>3040</v>
      </c>
      <c r="B46" t="s">
        <v>47</v>
      </c>
      <c r="E46" s="1">
        <f t="shared" si="11"/>
        <v>21</v>
      </c>
      <c r="F46" s="1">
        <f t="shared" si="11"/>
        <v>20</v>
      </c>
      <c r="G46" s="1">
        <f t="shared" si="11"/>
        <v>17</v>
      </c>
      <c r="H46" s="1">
        <f t="shared" si="11"/>
        <v>17</v>
      </c>
      <c r="I46" s="1">
        <f t="shared" si="11"/>
        <v>18</v>
      </c>
      <c r="J46" s="1">
        <f t="shared" si="11"/>
        <v>16</v>
      </c>
      <c r="K46" s="1">
        <f t="shared" si="11"/>
        <v>14</v>
      </c>
      <c r="L46" s="1">
        <f t="shared" si="11"/>
        <v>13</v>
      </c>
    </row>
    <row r="47" spans="1:12" ht="12.75">
      <c r="A47">
        <v>2052</v>
      </c>
      <c r="B47" t="s">
        <v>12</v>
      </c>
      <c r="E47" s="1">
        <f aca="true" t="shared" si="12" ref="E47:L49">IF(E7-$C7&gt;0,E7-$C7,0)</f>
        <v>0</v>
      </c>
      <c r="F47" s="1">
        <f t="shared" si="12"/>
        <v>0</v>
      </c>
      <c r="G47" s="1">
        <f t="shared" si="12"/>
        <v>0</v>
      </c>
      <c r="H47" s="1">
        <f t="shared" si="12"/>
        <v>0</v>
      </c>
      <c r="I47" s="1">
        <f t="shared" si="12"/>
        <v>0</v>
      </c>
      <c r="J47" s="1">
        <f t="shared" si="12"/>
        <v>0</v>
      </c>
      <c r="K47" s="1">
        <f t="shared" si="12"/>
        <v>0</v>
      </c>
      <c r="L47" s="1">
        <f t="shared" si="12"/>
        <v>0</v>
      </c>
    </row>
    <row r="48" spans="1:12" ht="12.75">
      <c r="A48">
        <v>2096</v>
      </c>
      <c r="B48" t="s">
        <v>35</v>
      </c>
      <c r="E48" s="1">
        <f t="shared" si="12"/>
        <v>0</v>
      </c>
      <c r="F48" s="1">
        <f t="shared" si="12"/>
        <v>0</v>
      </c>
      <c r="G48" s="1">
        <f t="shared" si="12"/>
        <v>0</v>
      </c>
      <c r="H48" s="1">
        <f t="shared" si="12"/>
        <v>0</v>
      </c>
      <c r="I48" s="1">
        <f t="shared" si="12"/>
        <v>0</v>
      </c>
      <c r="J48" s="1">
        <f t="shared" si="12"/>
        <v>0</v>
      </c>
      <c r="K48" s="1">
        <f t="shared" si="12"/>
        <v>0</v>
      </c>
      <c r="L48" s="1">
        <f t="shared" si="12"/>
        <v>0</v>
      </c>
    </row>
    <row r="49" spans="1:12" ht="12.75">
      <c r="A49">
        <v>3034</v>
      </c>
      <c r="B49" t="s">
        <v>44</v>
      </c>
      <c r="E49" s="1">
        <f t="shared" si="12"/>
        <v>11</v>
      </c>
      <c r="F49" s="1">
        <f t="shared" si="12"/>
        <v>8</v>
      </c>
      <c r="G49" s="1">
        <f t="shared" si="12"/>
        <v>6</v>
      </c>
      <c r="H49" s="1">
        <f t="shared" si="12"/>
        <v>2</v>
      </c>
      <c r="I49" s="1">
        <f t="shared" si="12"/>
        <v>1</v>
      </c>
      <c r="J49" s="1">
        <f t="shared" si="12"/>
        <v>5</v>
      </c>
      <c r="K49" s="1">
        <f t="shared" si="12"/>
        <v>1</v>
      </c>
      <c r="L49" s="1">
        <f t="shared" si="12"/>
        <v>0</v>
      </c>
    </row>
    <row r="50" spans="5:12" ht="12.75">
      <c r="E50" s="4">
        <f aca="true" t="shared" si="13" ref="E50:L50">SUM(E44:E49)</f>
        <v>32</v>
      </c>
      <c r="F50" s="4">
        <f t="shared" si="13"/>
        <v>28</v>
      </c>
      <c r="G50" s="4">
        <f t="shared" si="13"/>
        <v>23</v>
      </c>
      <c r="H50" s="4">
        <f t="shared" si="13"/>
        <v>19</v>
      </c>
      <c r="I50" s="4">
        <f t="shared" si="13"/>
        <v>19</v>
      </c>
      <c r="J50" s="4">
        <f t="shared" si="13"/>
        <v>21</v>
      </c>
      <c r="K50" s="4">
        <f t="shared" si="13"/>
        <v>15</v>
      </c>
      <c r="L50" s="4">
        <f t="shared" si="13"/>
        <v>13</v>
      </c>
    </row>
    <row r="53" spans="2:4" ht="12.75">
      <c r="B53" s="3" t="s">
        <v>69</v>
      </c>
      <c r="D53" s="3" t="s">
        <v>70</v>
      </c>
    </row>
    <row r="54" spans="2:4" ht="12.75">
      <c r="B54" t="s">
        <v>95</v>
      </c>
      <c r="D54" t="s">
        <v>96</v>
      </c>
    </row>
    <row r="55" ht="12.75">
      <c r="B55" t="s">
        <v>90</v>
      </c>
    </row>
  </sheetData>
  <sheetProtection password="E11C" sheet="1" objects="1" scenarios="1"/>
  <mergeCells count="4">
    <mergeCell ref="E2:L2"/>
    <mergeCell ref="E19:L19"/>
    <mergeCell ref="E30:L30"/>
    <mergeCell ref="E42:L42"/>
  </mergeCells>
  <conditionalFormatting sqref="E21:L26">
    <cfRule type="cellIs" priority="1" dxfId="3" operator="greaterThan" stopIfTrue="1">
      <formula>0.25</formula>
    </cfRule>
    <cfRule type="cellIs" priority="2" dxfId="4" operator="greaterThan" stopIfTrue="1">
      <formula>0.16</formula>
    </cfRule>
    <cfRule type="cellIs" priority="3" dxfId="5" operator="greaterThan" stopIfTrue="1">
      <formula>0.1</formula>
    </cfRule>
  </conditionalFormatting>
  <printOptions/>
  <pageMargins left="0.75" right="0.75" top="1" bottom="1" header="0.5" footer="0.5"/>
  <pageSetup fitToHeight="1" fitToWidth="1" horizontalDpi="300" verticalDpi="300" orientation="landscape" paperSize="9" scale="63" r:id="rId1"/>
  <headerFooter alignWithMargins="0">
    <oddHeader>&amp;L&amp;"Arial,Bold"&amp;UPROPOSED CHANGES&amp;R&amp;"Arial,Bold"&amp;14APPENDIX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educjlangton</dc:creator>
  <cp:keywords/>
  <dc:description/>
  <cp:lastModifiedBy>City Of Salford</cp:lastModifiedBy>
  <cp:lastPrinted>2003-02-11T15:35:53Z</cp:lastPrinted>
  <dcterms:created xsi:type="dcterms:W3CDTF">2002-06-20T12:32:43Z</dcterms:created>
  <dcterms:modified xsi:type="dcterms:W3CDTF">2003-02-07T13:54:53Z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