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firstSheet="1" activeTab="3"/>
  </bookViews>
  <sheets>
    <sheet name="% RTB Central" sheetId="1" r:id="rId1"/>
    <sheet name="% RTB West" sheetId="2" r:id="rId2"/>
    <sheet name="% RTB applications by ward" sheetId="3" r:id="rId3"/>
    <sheet name="%RTB Barton" sheetId="4" r:id="rId4"/>
    <sheet name="%RTB Blackfriars" sheetId="5" r:id="rId5"/>
    <sheet name="%RTB Broughton" sheetId="6" r:id="rId6"/>
    <sheet name="%RTB Cadishead" sheetId="7" r:id="rId7"/>
    <sheet name="%RTB Claremont" sheetId="8" r:id="rId8"/>
    <sheet name="%RTB Eccles" sheetId="9" r:id="rId9"/>
    <sheet name="%RTB Irlam" sheetId="10" r:id="rId10"/>
    <sheet name="%RTB Kersal" sheetId="11" r:id="rId11"/>
    <sheet name="%RTB Langworthy" sheetId="12" r:id="rId12"/>
    <sheet name="%RTB Little Hulton" sheetId="13" r:id="rId13"/>
    <sheet name="%RTB Ordsall" sheetId="14" r:id="rId14"/>
    <sheet name="%RTB Pendlebury" sheetId="15" r:id="rId15"/>
    <sheet name="%RTB Pendleton" sheetId="16" r:id="rId16"/>
    <sheet name="%RTB Swinton North" sheetId="17" r:id="rId17"/>
    <sheet name="%RTB Swinton South" sheetId="18" r:id="rId18"/>
    <sheet name="%RTB Walkden North" sheetId="19" r:id="rId19"/>
    <sheet name="%RTB Walkden South" sheetId="20" r:id="rId20"/>
    <sheet name="%RTB Weaste &amp; Seedley" sheetId="21" r:id="rId21"/>
    <sheet name="%RTB Winton" sheetId="22" r:id="rId22"/>
    <sheet name="%RTB Worsley &amp; Boothstown" sheetId="23" r:id="rId23"/>
    <sheet name="Data" sheetId="24" r:id="rId24"/>
    <sheet name="Sheet2" sheetId="25" r:id="rId25"/>
    <sheet name="Sheet3" sheetId="26" r:id="rId26"/>
  </sheets>
  <definedNames/>
  <calcPr fullCalcOnLoad="1"/>
</workbook>
</file>

<file path=xl/sharedStrings.xml><?xml version="1.0" encoding="utf-8"?>
<sst xmlns="http://schemas.openxmlformats.org/spreadsheetml/2006/main" count="52" uniqueCount="30">
  <si>
    <t>Year</t>
  </si>
  <si>
    <t>Current Stock</t>
  </si>
  <si>
    <t>Total incl. RTB</t>
  </si>
  <si>
    <t>Ward</t>
  </si>
  <si>
    <t>Barton</t>
  </si>
  <si>
    <t>Blackfriars</t>
  </si>
  <si>
    <t>Broughton</t>
  </si>
  <si>
    <t>Cadishead</t>
  </si>
  <si>
    <t>Claremont</t>
  </si>
  <si>
    <t>Eccles</t>
  </si>
  <si>
    <t>Irlam</t>
  </si>
  <si>
    <t>Langworthy</t>
  </si>
  <si>
    <t>Little Hulton</t>
  </si>
  <si>
    <t>Ordsall</t>
  </si>
  <si>
    <t>Pendlebury</t>
  </si>
  <si>
    <t>Pendleton</t>
  </si>
  <si>
    <t>Swinton North</t>
  </si>
  <si>
    <t>Swinton South</t>
  </si>
  <si>
    <t>Walkden North</t>
  </si>
  <si>
    <t>Walkden South</t>
  </si>
  <si>
    <t>Weaste &amp; Seedley</t>
  </si>
  <si>
    <t>Winton</t>
  </si>
  <si>
    <t>Worsley &amp; Boothstown</t>
  </si>
  <si>
    <t>No of properties sold</t>
  </si>
  <si>
    <t>Cumulative total</t>
  </si>
  <si>
    <t>%</t>
  </si>
  <si>
    <t>City-wide</t>
  </si>
  <si>
    <t>% Applications</t>
  </si>
  <si>
    <t>% Sold</t>
  </si>
  <si>
    <t>Kersal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</si>
</sst>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2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2" borderId="0" xfId="0" applyNumberFormat="1" applyFill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1" fontId="0" fillId="0" borderId="1" xfId="0" applyNumberFormat="1" applyFont="1" applyBorder="1" applyAlignment="1">
      <alignment/>
    </xf>
    <xf numFmtId="1" fontId="0" fillId="0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worksheet" Target="worksheets/sheet1.xml" /><Relationship Id="rId25" Type="http://schemas.openxmlformats.org/officeDocument/2006/relationships/worksheet" Target="worksheets/sheet2.xml" /><Relationship Id="rId26" Type="http://schemas.openxmlformats.org/officeDocument/2006/relationships/worksheet" Target="worksheets/sheet3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of properties sold under RTB by ward ( pre june04 boudary changes) in central salford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85"/>
          <c:w val="0.79725"/>
          <c:h val="0.8735"/>
        </c:manualLayout>
      </c:layout>
      <c:lineChart>
        <c:grouping val="standard"/>
        <c:varyColors val="0"/>
        <c:ser>
          <c:idx val="0"/>
          <c:order val="0"/>
          <c:tx>
            <c:v>City-wide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Data!$D$1:$AA$1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Data!$D$5:$AA$5</c:f>
              <c:numCache>
                <c:ptCount val="24"/>
                <c:pt idx="0">
                  <c:v>0.1465626901166971</c:v>
                </c:pt>
                <c:pt idx="1">
                  <c:v>3.1718378408273877</c:v>
                </c:pt>
                <c:pt idx="2">
                  <c:v>5.442176870748299</c:v>
                </c:pt>
                <c:pt idx="3">
                  <c:v>6.291134339914828</c:v>
                </c:pt>
                <c:pt idx="4">
                  <c:v>7.516177202588352</c:v>
                </c:pt>
                <c:pt idx="5">
                  <c:v>8.536585365853659</c:v>
                </c:pt>
                <c:pt idx="6">
                  <c:v>9.338532160831813</c:v>
                </c:pt>
                <c:pt idx="7">
                  <c:v>10.602289696366352</c:v>
                </c:pt>
                <c:pt idx="8">
                  <c:v>12.844975388529395</c:v>
                </c:pt>
                <c:pt idx="9">
                  <c:v>15.344837121840607</c:v>
                </c:pt>
                <c:pt idx="10">
                  <c:v>16.334826613572258</c:v>
                </c:pt>
                <c:pt idx="11">
                  <c:v>16.82429069188651</c:v>
                </c:pt>
                <c:pt idx="12">
                  <c:v>17.181018748963</c:v>
                </c:pt>
                <c:pt idx="13">
                  <c:v>17.617941485537305</c:v>
                </c:pt>
                <c:pt idx="14">
                  <c:v>17.980200210165368</c:v>
                </c:pt>
                <c:pt idx="15">
                  <c:v>18.303744261932415</c:v>
                </c:pt>
                <c:pt idx="16">
                  <c:v>18.701952325645703</c:v>
                </c:pt>
                <c:pt idx="17">
                  <c:v>19.080803052928488</c:v>
                </c:pt>
                <c:pt idx="18">
                  <c:v>19.501133786848072</c:v>
                </c:pt>
                <c:pt idx="19">
                  <c:v>19.96847519495603</c:v>
                </c:pt>
                <c:pt idx="20">
                  <c:v>20.435816603063987</c:v>
                </c:pt>
                <c:pt idx="21">
                  <c:v>20.975056689342402</c:v>
                </c:pt>
                <c:pt idx="22">
                  <c:v>23.226038382832808</c:v>
                </c:pt>
                <c:pt idx="23">
                  <c:v>23.839942481057463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Data!$A$11</c:f>
              <c:strCache>
                <c:ptCount val="1"/>
                <c:pt idx="0">
                  <c:v>Blackfriars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Data!$D$1:$AA$1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Data!$D$17:$AA$17</c:f>
              <c:numCache>
                <c:ptCount val="24"/>
                <c:pt idx="0">
                  <c:v>0</c:v>
                </c:pt>
                <c:pt idx="1">
                  <c:v>0.06770480704129993</c:v>
                </c:pt>
                <c:pt idx="2">
                  <c:v>0.2708192281651997</c:v>
                </c:pt>
                <c:pt idx="3">
                  <c:v>0.3385240352064997</c:v>
                </c:pt>
                <c:pt idx="4">
                  <c:v>0.6093432633716994</c:v>
                </c:pt>
                <c:pt idx="5">
                  <c:v>0.8124576844955992</c:v>
                </c:pt>
                <c:pt idx="6">
                  <c:v>1.0155721056194988</c:v>
                </c:pt>
                <c:pt idx="7">
                  <c:v>1.4218009478672986</c:v>
                </c:pt>
                <c:pt idx="8">
                  <c:v>1.8957345971563981</c:v>
                </c:pt>
                <c:pt idx="9">
                  <c:v>2.3019634394041977</c:v>
                </c:pt>
                <c:pt idx="10">
                  <c:v>2.911306702775897</c:v>
                </c:pt>
                <c:pt idx="11">
                  <c:v>3.1144211238997968</c:v>
                </c:pt>
                <c:pt idx="12">
                  <c:v>3.2498307379823967</c:v>
                </c:pt>
                <c:pt idx="13">
                  <c:v>3.3852403520649963</c:v>
                </c:pt>
                <c:pt idx="14">
                  <c:v>3.3852403520649963</c:v>
                </c:pt>
                <c:pt idx="15">
                  <c:v>3.4529451591062967</c:v>
                </c:pt>
                <c:pt idx="16">
                  <c:v>3.5883547731888963</c:v>
                </c:pt>
                <c:pt idx="17">
                  <c:v>3.7914691943127963</c:v>
                </c:pt>
                <c:pt idx="18">
                  <c:v>3.859174001354096</c:v>
                </c:pt>
                <c:pt idx="19">
                  <c:v>3.859174001354096</c:v>
                </c:pt>
                <c:pt idx="20">
                  <c:v>4.129993229519296</c:v>
                </c:pt>
                <c:pt idx="21">
                  <c:v>4.197698036560596</c:v>
                </c:pt>
                <c:pt idx="22">
                  <c:v>4.603926878808395</c:v>
                </c:pt>
                <c:pt idx="23">
                  <c:v>4.807041299932295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Data!$A$15</c:f>
              <c:strCache>
                <c:ptCount val="1"/>
                <c:pt idx="0">
                  <c:v>Broughton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Data!$D$1:$AA$1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5"/>
          <c:order val="3"/>
          <c:tx>
            <c:strRef>
              <c:f>Data!$A$23</c:f>
              <c:strCache>
                <c:ptCount val="1"/>
                <c:pt idx="0">
                  <c:v>Claremont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Data!$D$1:$AA$1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Data!$D$25:$AA$25</c:f>
              <c:numCache>
                <c:ptCount val="24"/>
                <c:pt idx="0">
                  <c:v>0</c:v>
                </c:pt>
                <c:pt idx="1">
                  <c:v>4.678362573099415</c:v>
                </c:pt>
                <c:pt idx="2">
                  <c:v>8.88888888888889</c:v>
                </c:pt>
                <c:pt idx="3">
                  <c:v>10.64327485380117</c:v>
                </c:pt>
                <c:pt idx="4">
                  <c:v>13.333333333333334</c:v>
                </c:pt>
                <c:pt idx="5">
                  <c:v>14.97076023391813</c:v>
                </c:pt>
                <c:pt idx="6">
                  <c:v>15.67251461988304</c:v>
                </c:pt>
                <c:pt idx="7">
                  <c:v>18.128654970760234</c:v>
                </c:pt>
                <c:pt idx="8">
                  <c:v>21.75438596491228</c:v>
                </c:pt>
                <c:pt idx="9">
                  <c:v>25.964912280701753</c:v>
                </c:pt>
                <c:pt idx="10">
                  <c:v>28.07017543859649</c:v>
                </c:pt>
                <c:pt idx="11">
                  <c:v>28.771929824561404</c:v>
                </c:pt>
                <c:pt idx="12">
                  <c:v>29.239766081871345</c:v>
                </c:pt>
                <c:pt idx="13">
                  <c:v>29.94152046783626</c:v>
                </c:pt>
                <c:pt idx="14">
                  <c:v>30.643274853801174</c:v>
                </c:pt>
                <c:pt idx="15">
                  <c:v>31.2280701754386</c:v>
                </c:pt>
                <c:pt idx="16">
                  <c:v>32.280701754385966</c:v>
                </c:pt>
                <c:pt idx="17">
                  <c:v>32.865497076023395</c:v>
                </c:pt>
                <c:pt idx="18">
                  <c:v>33.567251461988306</c:v>
                </c:pt>
                <c:pt idx="19">
                  <c:v>35.32163742690059</c:v>
                </c:pt>
                <c:pt idx="20">
                  <c:v>36.25730994152047</c:v>
                </c:pt>
                <c:pt idx="21">
                  <c:v>36.84210526315789</c:v>
                </c:pt>
                <c:pt idx="22">
                  <c:v>41.52046783625731</c:v>
                </c:pt>
                <c:pt idx="23">
                  <c:v>42.92397660818714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Data!$A$35</c:f>
              <c:strCache>
                <c:ptCount val="1"/>
                <c:pt idx="0">
                  <c:v>Kersal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Data!$D$1:$AA$1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Data!$D$37:$AA$37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0.3561887800534283</c:v>
                </c:pt>
                <c:pt idx="3">
                  <c:v>0.44523597506678536</c:v>
                </c:pt>
                <c:pt idx="4">
                  <c:v>0.5342831700801425</c:v>
                </c:pt>
                <c:pt idx="5">
                  <c:v>0.6233303650934996</c:v>
                </c:pt>
                <c:pt idx="6">
                  <c:v>0.6233303650934996</c:v>
                </c:pt>
                <c:pt idx="7">
                  <c:v>0.7123775601068566</c:v>
                </c:pt>
                <c:pt idx="8">
                  <c:v>0.9795191451469278</c:v>
                </c:pt>
                <c:pt idx="9">
                  <c:v>1.9590382902938557</c:v>
                </c:pt>
                <c:pt idx="10">
                  <c:v>2.13713268032057</c:v>
                </c:pt>
                <c:pt idx="11">
                  <c:v>2.315227070347284</c:v>
                </c:pt>
                <c:pt idx="12">
                  <c:v>2.315227070347284</c:v>
                </c:pt>
                <c:pt idx="13">
                  <c:v>2.671415850400712</c:v>
                </c:pt>
                <c:pt idx="14">
                  <c:v>2.7604630454140695</c:v>
                </c:pt>
                <c:pt idx="15">
                  <c:v>2.9385574354407837</c:v>
                </c:pt>
                <c:pt idx="16">
                  <c:v>3.1166518254674975</c:v>
                </c:pt>
                <c:pt idx="17">
                  <c:v>3.2056990204808544</c:v>
                </c:pt>
                <c:pt idx="18">
                  <c:v>3.2947462154942118</c:v>
                </c:pt>
                <c:pt idx="19">
                  <c:v>3.4728406055209264</c:v>
                </c:pt>
                <c:pt idx="20">
                  <c:v>4.096170970614425</c:v>
                </c:pt>
                <c:pt idx="21">
                  <c:v>4.1852181656277825</c:v>
                </c:pt>
                <c:pt idx="22">
                  <c:v>4.719501335707925</c:v>
                </c:pt>
                <c:pt idx="23">
                  <c:v>4.897595725734639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Data!$A$39</c:f>
              <c:strCache>
                <c:ptCount val="1"/>
                <c:pt idx="0">
                  <c:v>Langworthy</c:v>
                </c:pt>
              </c:strCache>
            </c:strRef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Data!$D$1:$AA$1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Data!$D$41:$AA$41</c:f>
              <c:numCache>
                <c:ptCount val="24"/>
                <c:pt idx="0">
                  <c:v>0</c:v>
                </c:pt>
                <c:pt idx="1">
                  <c:v>0.19986675549633579</c:v>
                </c:pt>
                <c:pt idx="2">
                  <c:v>0.5329780146568954</c:v>
                </c:pt>
                <c:pt idx="3">
                  <c:v>0.6662225183211192</c:v>
                </c:pt>
                <c:pt idx="4">
                  <c:v>0.9993337774816788</c:v>
                </c:pt>
                <c:pt idx="5">
                  <c:v>1.1325782811459029</c:v>
                </c:pt>
                <c:pt idx="6">
                  <c:v>1.3990672884743505</c:v>
                </c:pt>
                <c:pt idx="7">
                  <c:v>1.6655562958027983</c:v>
                </c:pt>
                <c:pt idx="8">
                  <c:v>2.1985343104596935</c:v>
                </c:pt>
                <c:pt idx="9">
                  <c:v>3.1978680879413726</c:v>
                </c:pt>
                <c:pt idx="10">
                  <c:v>3.530979347101932</c:v>
                </c:pt>
                <c:pt idx="11">
                  <c:v>3.930712858094604</c:v>
                </c:pt>
                <c:pt idx="12">
                  <c:v>4.063957361758828</c:v>
                </c:pt>
                <c:pt idx="13">
                  <c:v>4.197201865423051</c:v>
                </c:pt>
                <c:pt idx="14">
                  <c:v>4.263824117255163</c:v>
                </c:pt>
                <c:pt idx="15">
                  <c:v>4.330446369087275</c:v>
                </c:pt>
                <c:pt idx="16">
                  <c:v>4.730179880079946</c:v>
                </c:pt>
                <c:pt idx="17">
                  <c:v>4.796802131912059</c:v>
                </c:pt>
                <c:pt idx="18">
                  <c:v>4.796802131912059</c:v>
                </c:pt>
                <c:pt idx="19">
                  <c:v>4.863424383744171</c:v>
                </c:pt>
                <c:pt idx="20">
                  <c:v>4.996668887408394</c:v>
                </c:pt>
                <c:pt idx="21">
                  <c:v>5.19653564290473</c:v>
                </c:pt>
                <c:pt idx="22">
                  <c:v>5.9960026648900735</c:v>
                </c:pt>
                <c:pt idx="23">
                  <c:v>6.262491672218521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Data!$A$47</c:f>
              <c:strCache>
                <c:ptCount val="1"/>
                <c:pt idx="0">
                  <c:v>Ordsall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Data!$D$1:$AA$1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Data!$D$49:$AA$49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0.052910052910052914</c:v>
                </c:pt>
                <c:pt idx="3">
                  <c:v>0.3703703703703704</c:v>
                </c:pt>
                <c:pt idx="4">
                  <c:v>0.3703703703703704</c:v>
                </c:pt>
                <c:pt idx="5">
                  <c:v>0.4761904761904762</c:v>
                </c:pt>
                <c:pt idx="6">
                  <c:v>0.582010582010582</c:v>
                </c:pt>
                <c:pt idx="7">
                  <c:v>1.0052910052910053</c:v>
                </c:pt>
                <c:pt idx="8">
                  <c:v>2.1164021164021163</c:v>
                </c:pt>
                <c:pt idx="9">
                  <c:v>3.7037037037037033</c:v>
                </c:pt>
                <c:pt idx="10">
                  <c:v>4.232804232804233</c:v>
                </c:pt>
                <c:pt idx="11">
                  <c:v>4.497354497354497</c:v>
                </c:pt>
                <c:pt idx="12">
                  <c:v>4.708994708994709</c:v>
                </c:pt>
                <c:pt idx="13">
                  <c:v>4.814814814814815</c:v>
                </c:pt>
                <c:pt idx="14">
                  <c:v>5.079365079365079</c:v>
                </c:pt>
                <c:pt idx="15">
                  <c:v>5.185185185185185</c:v>
                </c:pt>
                <c:pt idx="16">
                  <c:v>5.343915343915344</c:v>
                </c:pt>
                <c:pt idx="17">
                  <c:v>5.555555555555555</c:v>
                </c:pt>
                <c:pt idx="18">
                  <c:v>5.873015873015873</c:v>
                </c:pt>
                <c:pt idx="19">
                  <c:v>5.9259259259259265</c:v>
                </c:pt>
                <c:pt idx="20">
                  <c:v>5.978835978835979</c:v>
                </c:pt>
                <c:pt idx="21">
                  <c:v>6.190476190476191</c:v>
                </c:pt>
                <c:pt idx="22">
                  <c:v>7.5661375661375665</c:v>
                </c:pt>
                <c:pt idx="23">
                  <c:v>8.35978835978836</c:v>
                </c:pt>
              </c:numCache>
            </c:numRef>
          </c:val>
          <c:smooth val="0"/>
        </c:ser>
        <c:ser>
          <c:idx val="13"/>
          <c:order val="7"/>
          <c:tx>
            <c:strRef>
              <c:f>Data!$A$55</c:f>
              <c:strCache>
                <c:ptCount val="1"/>
                <c:pt idx="0">
                  <c:v>Pendleton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Data!$D$1:$AA$1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Data!$D$57:$AA$57</c:f>
              <c:numCache>
                <c:ptCount val="24"/>
                <c:pt idx="0">
                  <c:v>0.037037037037037035</c:v>
                </c:pt>
                <c:pt idx="1">
                  <c:v>0.8148148148148148</c:v>
                </c:pt>
                <c:pt idx="2">
                  <c:v>1.4814814814814816</c:v>
                </c:pt>
                <c:pt idx="3">
                  <c:v>1.6666666666666667</c:v>
                </c:pt>
                <c:pt idx="4">
                  <c:v>2.2962962962962963</c:v>
                </c:pt>
                <c:pt idx="5">
                  <c:v>3</c:v>
                </c:pt>
                <c:pt idx="6">
                  <c:v>3.2962962962962963</c:v>
                </c:pt>
                <c:pt idx="7">
                  <c:v>3.740740740740741</c:v>
                </c:pt>
                <c:pt idx="8">
                  <c:v>4.592592592592593</c:v>
                </c:pt>
                <c:pt idx="9">
                  <c:v>6.185185185185185</c:v>
                </c:pt>
                <c:pt idx="10">
                  <c:v>6.925925925925926</c:v>
                </c:pt>
                <c:pt idx="11">
                  <c:v>7.185185185185185</c:v>
                </c:pt>
                <c:pt idx="12">
                  <c:v>7.4074074074074066</c:v>
                </c:pt>
                <c:pt idx="13">
                  <c:v>7.555555555555555</c:v>
                </c:pt>
                <c:pt idx="14">
                  <c:v>7.592592592592593</c:v>
                </c:pt>
                <c:pt idx="15">
                  <c:v>7.629629629629629</c:v>
                </c:pt>
                <c:pt idx="16">
                  <c:v>7.814814814814815</c:v>
                </c:pt>
                <c:pt idx="17">
                  <c:v>7.814814814814815</c:v>
                </c:pt>
                <c:pt idx="18">
                  <c:v>8</c:v>
                </c:pt>
                <c:pt idx="19">
                  <c:v>8.074074074074074</c:v>
                </c:pt>
                <c:pt idx="20">
                  <c:v>8.148148148148149</c:v>
                </c:pt>
                <c:pt idx="21">
                  <c:v>8.25925925925926</c:v>
                </c:pt>
                <c:pt idx="22">
                  <c:v>8.74074074074074</c:v>
                </c:pt>
                <c:pt idx="23">
                  <c:v>9.148148148148149</c:v>
                </c:pt>
              </c:numCache>
            </c:numRef>
          </c:val>
          <c:smooth val="0"/>
        </c:ser>
        <c:ser>
          <c:idx val="18"/>
          <c:order val="8"/>
          <c:tx>
            <c:strRef>
              <c:f>Data!$A$75</c:f>
              <c:strCache>
                <c:ptCount val="1"/>
                <c:pt idx="0">
                  <c:v>Weaste &amp; Seedley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Data!$D$1:$AA$1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Data!$D$77:$AA$77</c:f>
              <c:numCache>
                <c:ptCount val="24"/>
                <c:pt idx="0">
                  <c:v>0.2291825821237586</c:v>
                </c:pt>
                <c:pt idx="1">
                  <c:v>1.680672268907563</c:v>
                </c:pt>
                <c:pt idx="2">
                  <c:v>3.055767761650115</c:v>
                </c:pt>
                <c:pt idx="3">
                  <c:v>3.6669213139801378</c:v>
                </c:pt>
                <c:pt idx="4">
                  <c:v>4.736440030557677</c:v>
                </c:pt>
                <c:pt idx="5">
                  <c:v>6.264323911382736</c:v>
                </c:pt>
                <c:pt idx="6">
                  <c:v>7.792207792207792</c:v>
                </c:pt>
                <c:pt idx="7">
                  <c:v>9.549274255156607</c:v>
                </c:pt>
                <c:pt idx="8">
                  <c:v>12.452253628724216</c:v>
                </c:pt>
                <c:pt idx="9">
                  <c:v>15.355233002291827</c:v>
                </c:pt>
                <c:pt idx="10">
                  <c:v>16.730328495034378</c:v>
                </c:pt>
                <c:pt idx="11">
                  <c:v>17.417876241405654</c:v>
                </c:pt>
                <c:pt idx="12">
                  <c:v>17.79984721161192</c:v>
                </c:pt>
                <c:pt idx="13">
                  <c:v>18.563789152024444</c:v>
                </c:pt>
                <c:pt idx="14">
                  <c:v>19.098548510313215</c:v>
                </c:pt>
                <c:pt idx="15">
                  <c:v>19.404125286478227</c:v>
                </c:pt>
                <c:pt idx="16">
                  <c:v>19.786096256684495</c:v>
                </c:pt>
                <c:pt idx="17">
                  <c:v>20.091673032849503</c:v>
                </c:pt>
                <c:pt idx="18">
                  <c:v>20.55003819709702</c:v>
                </c:pt>
                <c:pt idx="19">
                  <c:v>20.855614973262032</c:v>
                </c:pt>
                <c:pt idx="20">
                  <c:v>21.08479755538579</c:v>
                </c:pt>
                <c:pt idx="21">
                  <c:v>21.543162719633308</c:v>
                </c:pt>
                <c:pt idx="22">
                  <c:v>23.834988540870896</c:v>
                </c:pt>
                <c:pt idx="23">
                  <c:v>24.06417112299465</c:v>
                </c:pt>
              </c:numCache>
            </c:numRef>
          </c:val>
          <c:smooth val="0"/>
        </c:ser>
        <c:axId val="44384670"/>
        <c:axId val="63917711"/>
      </c:lineChart>
      <c:catAx>
        <c:axId val="4438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17711"/>
        <c:crosses val="autoZero"/>
        <c:auto val="1"/>
        <c:lblOffset val="100"/>
        <c:noMultiLvlLbl val="0"/>
      </c:catAx>
      <c:valAx>
        <c:axId val="63917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84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14475"/>
          <c:w val="0.17525"/>
          <c:h val="0.76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comparison between Right to Buy applications and completions in Irlam Ward and Citywide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Data!$AF$11</c:f>
              <c:strCache>
                <c:ptCount val="1"/>
                <c:pt idx="0">
                  <c:v>City-wide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Data!$AG$11:$AH$11</c:f>
              <c:numCache>
                <c:ptCount val="2"/>
                <c:pt idx="0">
                  <c:v>4.6367234305217675</c:v>
                </c:pt>
                <c:pt idx="1">
                  <c:v>23.839942481057463</c:v>
                </c:pt>
              </c:numCache>
            </c:numRef>
          </c:val>
        </c:ser>
        <c:ser>
          <c:idx val="1"/>
          <c:order val="1"/>
          <c:tx>
            <c:strRef>
              <c:f>Data!$AF$18</c:f>
              <c:strCache>
                <c:ptCount val="1"/>
                <c:pt idx="0">
                  <c:v>Irlam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Data!$AG$18:$AH$18</c:f>
              <c:numCache>
                <c:ptCount val="2"/>
                <c:pt idx="0">
                  <c:v>7.919621749408984</c:v>
                </c:pt>
                <c:pt idx="1">
                  <c:v>36.95976154992549</c:v>
                </c:pt>
              </c:numCache>
            </c:numRef>
          </c:val>
        </c:ser>
        <c:axId val="60489432"/>
        <c:axId val="7533977"/>
      </c:barChart>
      <c:catAx>
        <c:axId val="6048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33977"/>
        <c:crosses val="autoZero"/>
        <c:auto val="1"/>
        <c:lblOffset val="100"/>
        <c:noMultiLvlLbl val="0"/>
      </c:catAx>
      <c:valAx>
        <c:axId val="7533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89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comparison between Right to Buy applications and completions in Kersal Ward and Citywide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Data!$AF$11</c:f>
              <c:strCache>
                <c:ptCount val="1"/>
                <c:pt idx="0">
                  <c:v>City-wide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Data!$AG$11:$AH$11</c:f>
              <c:numCache>
                <c:ptCount val="2"/>
                <c:pt idx="0">
                  <c:v>4.6367234305217675</c:v>
                </c:pt>
                <c:pt idx="1">
                  <c:v>23.839942481057463</c:v>
                </c:pt>
              </c:numCache>
            </c:numRef>
          </c:val>
        </c:ser>
        <c:ser>
          <c:idx val="1"/>
          <c:order val="1"/>
          <c:tx>
            <c:strRef>
              <c:f>Data!$AF$19</c:f>
              <c:strCache>
                <c:ptCount val="1"/>
                <c:pt idx="0">
                  <c:v>Krersal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Data!$AG$19:$AH$19</c:f>
              <c:numCache>
                <c:ptCount val="2"/>
                <c:pt idx="0">
                  <c:v>2.528089887640449</c:v>
                </c:pt>
                <c:pt idx="1">
                  <c:v>4.897595725734639</c:v>
                </c:pt>
              </c:numCache>
            </c:numRef>
          </c:val>
        </c:ser>
        <c:axId val="696930"/>
        <c:axId val="6272371"/>
      </c:barChart>
      <c:catAx>
        <c:axId val="69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2371"/>
        <c:crosses val="autoZero"/>
        <c:auto val="1"/>
        <c:lblOffset val="100"/>
        <c:noMultiLvlLbl val="0"/>
      </c:catAx>
      <c:valAx>
        <c:axId val="6272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6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comparison between Right to Buy applications and completions in Langworthy Ward and Citywide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Data!$AF$11</c:f>
              <c:strCache>
                <c:ptCount val="1"/>
                <c:pt idx="0">
                  <c:v>City-wide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Data!$AG$11:$AH$11</c:f>
              <c:numCache>
                <c:ptCount val="2"/>
                <c:pt idx="0">
                  <c:v>4.6367234305217675</c:v>
                </c:pt>
                <c:pt idx="1">
                  <c:v>23.839942481057463</c:v>
                </c:pt>
              </c:numCache>
            </c:numRef>
          </c:val>
        </c:ser>
        <c:ser>
          <c:idx val="1"/>
          <c:order val="1"/>
          <c:tx>
            <c:strRef>
              <c:f>Data!$AF$20</c:f>
              <c:strCache>
                <c:ptCount val="1"/>
                <c:pt idx="0">
                  <c:v>Langworthy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Data!$AG$20:$AH$20</c:f>
              <c:numCache>
                <c:ptCount val="2"/>
                <c:pt idx="0">
                  <c:v>1.7768301350390905</c:v>
                </c:pt>
                <c:pt idx="1">
                  <c:v>6.262491672218521</c:v>
                </c:pt>
              </c:numCache>
            </c:numRef>
          </c:val>
        </c:ser>
        <c:axId val="56451340"/>
        <c:axId val="38300013"/>
      </c:barChart>
      <c:catAx>
        <c:axId val="5645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00013"/>
        <c:crosses val="autoZero"/>
        <c:auto val="1"/>
        <c:lblOffset val="100"/>
        <c:noMultiLvlLbl val="0"/>
      </c:catAx>
      <c:valAx>
        <c:axId val="38300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51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comparison between Right to Buy applications and completions in Little Hulton Ward and Citywide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Data!$AF$11</c:f>
              <c:strCache>
                <c:ptCount val="1"/>
                <c:pt idx="0">
                  <c:v>City-wide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Data!$AG$11:$AH$11</c:f>
              <c:numCache>
                <c:ptCount val="2"/>
                <c:pt idx="0">
                  <c:v>4.6367234305217675</c:v>
                </c:pt>
                <c:pt idx="1">
                  <c:v>23.839942481057463</c:v>
                </c:pt>
              </c:numCache>
            </c:numRef>
          </c:val>
        </c:ser>
        <c:ser>
          <c:idx val="1"/>
          <c:order val="1"/>
          <c:tx>
            <c:strRef>
              <c:f>Data!$AF$21</c:f>
              <c:strCache>
                <c:ptCount val="1"/>
                <c:pt idx="0">
                  <c:v>Little Hulton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Data!$AG$21:$AH$21</c:f>
              <c:numCache>
                <c:ptCount val="2"/>
                <c:pt idx="0">
                  <c:v>4.957678355501813</c:v>
                </c:pt>
                <c:pt idx="1">
                  <c:v>40.10659560293138</c:v>
                </c:pt>
              </c:numCache>
            </c:numRef>
          </c:val>
        </c:ser>
        <c:axId val="9155798"/>
        <c:axId val="15293319"/>
      </c:barChart>
      <c:catAx>
        <c:axId val="9155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93319"/>
        <c:crosses val="autoZero"/>
        <c:auto val="1"/>
        <c:lblOffset val="100"/>
        <c:noMultiLvlLbl val="0"/>
      </c:catAx>
      <c:valAx>
        <c:axId val="15293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55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comparison between Right to Buy applications and completions in Ordsall Ward and Citywide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Data!$AF$11</c:f>
              <c:strCache>
                <c:ptCount val="1"/>
                <c:pt idx="0">
                  <c:v>City-wide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Data!$AG$11:$AH$11</c:f>
              <c:numCache>
                <c:ptCount val="2"/>
                <c:pt idx="0">
                  <c:v>4.6367234305217675</c:v>
                </c:pt>
                <c:pt idx="1">
                  <c:v>23.839942481057463</c:v>
                </c:pt>
              </c:numCache>
            </c:numRef>
          </c:val>
        </c:ser>
        <c:ser>
          <c:idx val="1"/>
          <c:order val="1"/>
          <c:tx>
            <c:strRef>
              <c:f>Data!$AF$22</c:f>
              <c:strCache>
                <c:ptCount val="1"/>
                <c:pt idx="0">
                  <c:v>Ordsall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Data!$AG$22:$AH$22</c:f>
              <c:numCache>
                <c:ptCount val="2"/>
                <c:pt idx="0">
                  <c:v>5.196304849884527</c:v>
                </c:pt>
                <c:pt idx="1">
                  <c:v>8.35978835978836</c:v>
                </c:pt>
              </c:numCache>
            </c:numRef>
          </c:val>
        </c:ser>
        <c:axId val="3422144"/>
        <c:axId val="30799297"/>
      </c:barChart>
      <c:catAx>
        <c:axId val="342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99297"/>
        <c:crosses val="autoZero"/>
        <c:auto val="1"/>
        <c:lblOffset val="100"/>
        <c:noMultiLvlLbl val="0"/>
      </c:catAx>
      <c:valAx>
        <c:axId val="30799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2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XXXXX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Data!$AF$11</c:f>
              <c:strCache>
                <c:ptCount val="1"/>
                <c:pt idx="0">
                  <c:v>City-wide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Data!$AG$11:$AH$11</c:f>
              <c:numCache>
                <c:ptCount val="2"/>
                <c:pt idx="0">
                  <c:v>4.6367234305217675</c:v>
                </c:pt>
                <c:pt idx="1">
                  <c:v>23.839942481057463</c:v>
                </c:pt>
              </c:numCache>
            </c:numRef>
          </c:val>
        </c:ser>
        <c:ser>
          <c:idx val="1"/>
          <c:order val="1"/>
          <c:tx>
            <c:strRef>
              <c:f>Data!$AF$23</c:f>
              <c:strCache>
                <c:ptCount val="1"/>
                <c:pt idx="0">
                  <c:v>Pendlebury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Data!$AG$23:$AH$23</c:f>
              <c:numCache>
                <c:ptCount val="2"/>
                <c:pt idx="0">
                  <c:v>4.876741693461951</c:v>
                </c:pt>
                <c:pt idx="1">
                  <c:v>35.89831672964617</c:v>
                </c:pt>
              </c:numCache>
            </c:numRef>
          </c:val>
        </c:ser>
        <c:axId val="8758218"/>
        <c:axId val="11715099"/>
      </c:barChart>
      <c:catAx>
        <c:axId val="875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15099"/>
        <c:crosses val="autoZero"/>
        <c:auto val="1"/>
        <c:lblOffset val="100"/>
        <c:noMultiLvlLbl val="0"/>
      </c:catAx>
      <c:valAx>
        <c:axId val="11715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58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comparison between Right to Buy applications and completions in Pendleton Ward and Citywide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Data!$AF$11</c:f>
              <c:strCache>
                <c:ptCount val="1"/>
                <c:pt idx="0">
                  <c:v>City-wide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Data!$AG$11:$AH$11</c:f>
              <c:numCache>
                <c:ptCount val="2"/>
                <c:pt idx="0">
                  <c:v>4.6367234305217675</c:v>
                </c:pt>
                <c:pt idx="1">
                  <c:v>23.839942481057463</c:v>
                </c:pt>
              </c:numCache>
            </c:numRef>
          </c:val>
        </c:ser>
        <c:ser>
          <c:idx val="1"/>
          <c:order val="1"/>
          <c:tx>
            <c:strRef>
              <c:f>Data!$AF$24</c:f>
              <c:strCache>
                <c:ptCount val="1"/>
                <c:pt idx="0">
                  <c:v>Pendleton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Data!$AG$24:$AH$24</c:f>
              <c:numCache>
                <c:ptCount val="2"/>
                <c:pt idx="0">
                  <c:v>2.2013860578883</c:v>
                </c:pt>
                <c:pt idx="1">
                  <c:v>9.148148148148149</c:v>
                </c:pt>
              </c:numCache>
            </c:numRef>
          </c:val>
        </c:ser>
        <c:axId val="38327028"/>
        <c:axId val="9398933"/>
      </c:barChart>
      <c:catAx>
        <c:axId val="38327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98933"/>
        <c:crosses val="autoZero"/>
        <c:auto val="1"/>
        <c:lblOffset val="100"/>
        <c:noMultiLvlLbl val="0"/>
      </c:catAx>
      <c:valAx>
        <c:axId val="9398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27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comparison between Right to Buy applications and completions in Swinton North Ward and Citywide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Data!$AF$11</c:f>
              <c:strCache>
                <c:ptCount val="1"/>
                <c:pt idx="0">
                  <c:v>City-wide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Data!$AG$11:$AH$11</c:f>
              <c:numCache>
                <c:ptCount val="2"/>
                <c:pt idx="0">
                  <c:v>4.6367234305217675</c:v>
                </c:pt>
                <c:pt idx="1">
                  <c:v>23.839942481057463</c:v>
                </c:pt>
              </c:numCache>
            </c:numRef>
          </c:val>
        </c:ser>
        <c:ser>
          <c:idx val="1"/>
          <c:order val="1"/>
          <c:tx>
            <c:strRef>
              <c:f>Data!$AF$25</c:f>
              <c:strCache>
                <c:ptCount val="1"/>
                <c:pt idx="0">
                  <c:v>Swinton North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Data!$AG$25:$AH$25</c:f>
              <c:numCache>
                <c:ptCount val="2"/>
                <c:pt idx="0">
                  <c:v>7.162162162162162</c:v>
                </c:pt>
                <c:pt idx="1">
                  <c:v>29.72459639126306</c:v>
                </c:pt>
              </c:numCache>
            </c:numRef>
          </c:val>
        </c:ser>
        <c:axId val="17481534"/>
        <c:axId val="23116079"/>
      </c:barChart>
      <c:catAx>
        <c:axId val="1748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16079"/>
        <c:crosses val="autoZero"/>
        <c:auto val="1"/>
        <c:lblOffset val="100"/>
        <c:noMultiLvlLbl val="0"/>
      </c:catAx>
      <c:valAx>
        <c:axId val="23116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81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comparison between Right to Buy applications and completions in Swinton South Ward and Citywide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Data!$AF$11</c:f>
              <c:strCache>
                <c:ptCount val="1"/>
                <c:pt idx="0">
                  <c:v>City-wide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Data!$AG$11:$AH$11</c:f>
              <c:numCache>
                <c:ptCount val="2"/>
                <c:pt idx="0">
                  <c:v>4.6367234305217675</c:v>
                </c:pt>
                <c:pt idx="1">
                  <c:v>23.839942481057463</c:v>
                </c:pt>
              </c:numCache>
            </c:numRef>
          </c:val>
        </c:ser>
        <c:ser>
          <c:idx val="1"/>
          <c:order val="1"/>
          <c:tx>
            <c:strRef>
              <c:f>Data!$AF$26</c:f>
              <c:strCache>
                <c:ptCount val="1"/>
                <c:pt idx="0">
                  <c:v>Swinton South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Data!$AG$26:$AH$26</c:f>
              <c:numCache>
                <c:ptCount val="2"/>
                <c:pt idx="0">
                  <c:v>3.056768558951965</c:v>
                </c:pt>
                <c:pt idx="1">
                  <c:v>23.411371237458194</c:v>
                </c:pt>
              </c:numCache>
            </c:numRef>
          </c:val>
        </c:ser>
        <c:axId val="6718120"/>
        <c:axId val="60463081"/>
      </c:barChart>
      <c:catAx>
        <c:axId val="6718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63081"/>
        <c:crosses val="autoZero"/>
        <c:auto val="1"/>
        <c:lblOffset val="100"/>
        <c:noMultiLvlLbl val="0"/>
      </c:catAx>
      <c:valAx>
        <c:axId val="60463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18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comparison between Right to Buy applications and completions in Walkden North Ward and Citywide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Data!$AF$11</c:f>
              <c:strCache>
                <c:ptCount val="1"/>
                <c:pt idx="0">
                  <c:v>City-wide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Data!$AG$11:$AH$11</c:f>
              <c:numCache>
                <c:ptCount val="2"/>
                <c:pt idx="0">
                  <c:v>4.6367234305217675</c:v>
                </c:pt>
                <c:pt idx="1">
                  <c:v>23.839942481057463</c:v>
                </c:pt>
              </c:numCache>
            </c:numRef>
          </c:val>
        </c:ser>
        <c:ser>
          <c:idx val="1"/>
          <c:order val="1"/>
          <c:tx>
            <c:strRef>
              <c:f>Data!$AF$27</c:f>
              <c:strCache>
                <c:ptCount val="1"/>
                <c:pt idx="0">
                  <c:v>Walkden North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Data!$AG$27:$AH$27</c:f>
              <c:numCache>
                <c:ptCount val="2"/>
                <c:pt idx="0">
                  <c:v>10.047468354430379</c:v>
                </c:pt>
                <c:pt idx="1">
                  <c:v>41.400092721372275</c:v>
                </c:pt>
              </c:numCache>
            </c:numRef>
          </c:val>
        </c:ser>
        <c:axId val="7296818"/>
        <c:axId val="65671363"/>
      </c:barChart>
      <c:catAx>
        <c:axId val="7296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71363"/>
        <c:crosses val="autoZero"/>
        <c:auto val="1"/>
        <c:lblOffset val="100"/>
        <c:noMultiLvlLbl val="0"/>
      </c:catAx>
      <c:valAx>
        <c:axId val="65671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96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of properties sold under RTB by ( pre june04 boudary changes) ward in the west of Salford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91"/>
          <c:w val="0.797"/>
          <c:h val="0.87375"/>
        </c:manualLayout>
      </c:layout>
      <c:lineChart>
        <c:grouping val="standard"/>
        <c:varyColors val="0"/>
        <c:ser>
          <c:idx val="0"/>
          <c:order val="0"/>
          <c:tx>
            <c:v>City-wide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Data!$D$1:$AA$1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Data!$D$5:$AA$5</c:f>
              <c:numCache>
                <c:ptCount val="24"/>
                <c:pt idx="0">
                  <c:v>0.1465626901166971</c:v>
                </c:pt>
                <c:pt idx="1">
                  <c:v>3.1718378408273877</c:v>
                </c:pt>
                <c:pt idx="2">
                  <c:v>5.442176870748299</c:v>
                </c:pt>
                <c:pt idx="3">
                  <c:v>6.291134339914828</c:v>
                </c:pt>
                <c:pt idx="4">
                  <c:v>7.516177202588352</c:v>
                </c:pt>
                <c:pt idx="5">
                  <c:v>8.536585365853659</c:v>
                </c:pt>
                <c:pt idx="6">
                  <c:v>9.338532160831813</c:v>
                </c:pt>
                <c:pt idx="7">
                  <c:v>10.602289696366352</c:v>
                </c:pt>
                <c:pt idx="8">
                  <c:v>12.844975388529395</c:v>
                </c:pt>
                <c:pt idx="9">
                  <c:v>15.344837121840607</c:v>
                </c:pt>
                <c:pt idx="10">
                  <c:v>16.334826613572258</c:v>
                </c:pt>
                <c:pt idx="11">
                  <c:v>16.82429069188651</c:v>
                </c:pt>
                <c:pt idx="12">
                  <c:v>17.181018748963</c:v>
                </c:pt>
                <c:pt idx="13">
                  <c:v>17.617941485537305</c:v>
                </c:pt>
                <c:pt idx="14">
                  <c:v>17.980200210165368</c:v>
                </c:pt>
                <c:pt idx="15">
                  <c:v>18.303744261932415</c:v>
                </c:pt>
                <c:pt idx="16">
                  <c:v>18.701952325645703</c:v>
                </c:pt>
                <c:pt idx="17">
                  <c:v>19.080803052928488</c:v>
                </c:pt>
                <c:pt idx="18">
                  <c:v>19.501133786848072</c:v>
                </c:pt>
                <c:pt idx="19">
                  <c:v>19.96847519495603</c:v>
                </c:pt>
                <c:pt idx="20">
                  <c:v>20.435816603063987</c:v>
                </c:pt>
                <c:pt idx="21">
                  <c:v>20.975056689342402</c:v>
                </c:pt>
                <c:pt idx="22">
                  <c:v>23.226038382832808</c:v>
                </c:pt>
                <c:pt idx="23">
                  <c:v>23.839942481057463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Data!$A$7</c:f>
              <c:strCache>
                <c:ptCount val="1"/>
                <c:pt idx="0">
                  <c:v>Barton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Data!$D$1:$AA$1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Data!$D$9:$AA$9</c:f>
              <c:numCache>
                <c:ptCount val="24"/>
                <c:pt idx="0">
                  <c:v>0</c:v>
                </c:pt>
                <c:pt idx="1">
                  <c:v>2.765237020316027</c:v>
                </c:pt>
                <c:pt idx="2">
                  <c:v>4.571106094808126</c:v>
                </c:pt>
                <c:pt idx="3">
                  <c:v>5.304740406320542</c:v>
                </c:pt>
                <c:pt idx="4">
                  <c:v>5.925507900677201</c:v>
                </c:pt>
                <c:pt idx="5">
                  <c:v>6.602708803611739</c:v>
                </c:pt>
                <c:pt idx="6">
                  <c:v>7.223476297968396</c:v>
                </c:pt>
                <c:pt idx="7">
                  <c:v>8.577878103837472</c:v>
                </c:pt>
                <c:pt idx="8">
                  <c:v>10.327313769751694</c:v>
                </c:pt>
                <c:pt idx="9">
                  <c:v>12.979683972911966</c:v>
                </c:pt>
                <c:pt idx="10">
                  <c:v>13.656884875846501</c:v>
                </c:pt>
                <c:pt idx="11">
                  <c:v>14.108352144469528</c:v>
                </c:pt>
                <c:pt idx="12">
                  <c:v>14.503386004514674</c:v>
                </c:pt>
                <c:pt idx="13">
                  <c:v>14.841986455981942</c:v>
                </c:pt>
                <c:pt idx="14">
                  <c:v>15.349887133182843</c:v>
                </c:pt>
                <c:pt idx="15">
                  <c:v>16.02708803611738</c:v>
                </c:pt>
                <c:pt idx="16">
                  <c:v>16.42212189616253</c:v>
                </c:pt>
                <c:pt idx="17">
                  <c:v>16.817155756207676</c:v>
                </c:pt>
                <c:pt idx="18">
                  <c:v>17.21218961625282</c:v>
                </c:pt>
                <c:pt idx="19">
                  <c:v>17.66365688487585</c:v>
                </c:pt>
                <c:pt idx="20">
                  <c:v>18.058690744920995</c:v>
                </c:pt>
                <c:pt idx="21">
                  <c:v>18.510158013544018</c:v>
                </c:pt>
                <c:pt idx="22">
                  <c:v>20.033860045146724</c:v>
                </c:pt>
                <c:pt idx="23">
                  <c:v>20.48532731376975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Data!$A$19</c:f>
              <c:strCache>
                <c:ptCount val="1"/>
                <c:pt idx="0">
                  <c:v>Cadishead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Data!$D$1:$AA$1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Data!$D$21:$AA$21</c:f>
              <c:numCache>
                <c:ptCount val="24"/>
                <c:pt idx="0">
                  <c:v>0.11148272017837235</c:v>
                </c:pt>
                <c:pt idx="1">
                  <c:v>4.403567447045708</c:v>
                </c:pt>
                <c:pt idx="2">
                  <c:v>6.744704570791528</c:v>
                </c:pt>
                <c:pt idx="3">
                  <c:v>7.5250836120401345</c:v>
                </c:pt>
                <c:pt idx="4">
                  <c:v>8.862876254180602</c:v>
                </c:pt>
                <c:pt idx="5">
                  <c:v>9.75473801560758</c:v>
                </c:pt>
                <c:pt idx="6">
                  <c:v>10.981047937569677</c:v>
                </c:pt>
                <c:pt idx="7">
                  <c:v>12.597547380156076</c:v>
                </c:pt>
                <c:pt idx="8">
                  <c:v>14.604236343366777</c:v>
                </c:pt>
                <c:pt idx="9">
                  <c:v>17.3355629877369</c:v>
                </c:pt>
                <c:pt idx="10">
                  <c:v>18.171683389074694</c:v>
                </c:pt>
                <c:pt idx="11">
                  <c:v>18.84057971014493</c:v>
                </c:pt>
                <c:pt idx="12">
                  <c:v>19.007803790412485</c:v>
                </c:pt>
                <c:pt idx="13">
                  <c:v>19.342251950947603</c:v>
                </c:pt>
                <c:pt idx="14">
                  <c:v>19.565217391304348</c:v>
                </c:pt>
                <c:pt idx="15">
                  <c:v>20.234113712374583</c:v>
                </c:pt>
                <c:pt idx="16">
                  <c:v>20.903010033444815</c:v>
                </c:pt>
                <c:pt idx="17">
                  <c:v>21.348940914158305</c:v>
                </c:pt>
                <c:pt idx="18">
                  <c:v>22.073578595317723</c:v>
                </c:pt>
                <c:pt idx="19">
                  <c:v>22.909698996655518</c:v>
                </c:pt>
                <c:pt idx="20">
                  <c:v>23.634336677814936</c:v>
                </c:pt>
                <c:pt idx="21">
                  <c:v>24.08026755852843</c:v>
                </c:pt>
                <c:pt idx="22">
                  <c:v>26.30992196209587</c:v>
                </c:pt>
                <c:pt idx="23">
                  <c:v>27.034559643255296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Data!$A$27</c:f>
              <c:strCache>
                <c:ptCount val="1"/>
                <c:pt idx="0">
                  <c:v>Eccles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Data!$D$1:$AA$1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Data!$D$29:$AA$29</c:f>
              <c:numCache>
                <c:ptCount val="24"/>
                <c:pt idx="0">
                  <c:v>0.05605381165919283</c:v>
                </c:pt>
                <c:pt idx="1">
                  <c:v>2.8026905829596416</c:v>
                </c:pt>
                <c:pt idx="2">
                  <c:v>5.661434977578475</c:v>
                </c:pt>
                <c:pt idx="3">
                  <c:v>6.334080717488789</c:v>
                </c:pt>
                <c:pt idx="4">
                  <c:v>7.455156950672645</c:v>
                </c:pt>
                <c:pt idx="5">
                  <c:v>8.576233183856502</c:v>
                </c:pt>
                <c:pt idx="6">
                  <c:v>9.192825112107624</c:v>
                </c:pt>
                <c:pt idx="7">
                  <c:v>10.538116591928251</c:v>
                </c:pt>
                <c:pt idx="8">
                  <c:v>12.836322869955158</c:v>
                </c:pt>
                <c:pt idx="9">
                  <c:v>15.022421524663676</c:v>
                </c:pt>
                <c:pt idx="10">
                  <c:v>15.863228699551572</c:v>
                </c:pt>
                <c:pt idx="11">
                  <c:v>16.08744394618834</c:v>
                </c:pt>
                <c:pt idx="12">
                  <c:v>16.47982062780269</c:v>
                </c:pt>
                <c:pt idx="13">
                  <c:v>17.09641255605381</c:v>
                </c:pt>
                <c:pt idx="14">
                  <c:v>17.26457399103139</c:v>
                </c:pt>
                <c:pt idx="15">
                  <c:v>17.432735426008968</c:v>
                </c:pt>
                <c:pt idx="16">
                  <c:v>17.825112107623315</c:v>
                </c:pt>
                <c:pt idx="17">
                  <c:v>18.385650224215247</c:v>
                </c:pt>
                <c:pt idx="18">
                  <c:v>18.778026905829595</c:v>
                </c:pt>
                <c:pt idx="19">
                  <c:v>19.170403587443946</c:v>
                </c:pt>
                <c:pt idx="20">
                  <c:v>19.282511210762333</c:v>
                </c:pt>
                <c:pt idx="21">
                  <c:v>19.786995515695065</c:v>
                </c:pt>
                <c:pt idx="22">
                  <c:v>21.356502242152466</c:v>
                </c:pt>
                <c:pt idx="23">
                  <c:v>21.804932735426007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Data!$A$31</c:f>
              <c:strCache>
                <c:ptCount val="1"/>
                <c:pt idx="0">
                  <c:v>Irlam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Data!$D$1:$AA$1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Data!$D$33:$AA$33</c:f>
              <c:numCache>
                <c:ptCount val="24"/>
                <c:pt idx="0">
                  <c:v>0.22354694485842028</c:v>
                </c:pt>
                <c:pt idx="1">
                  <c:v>4.918032786885246</c:v>
                </c:pt>
                <c:pt idx="2">
                  <c:v>9.239940387481372</c:v>
                </c:pt>
                <c:pt idx="3">
                  <c:v>11.028315946348734</c:v>
                </c:pt>
                <c:pt idx="4">
                  <c:v>12.369597615499254</c:v>
                </c:pt>
                <c:pt idx="5">
                  <c:v>13.636363636363635</c:v>
                </c:pt>
                <c:pt idx="6">
                  <c:v>14.754098360655737</c:v>
                </c:pt>
                <c:pt idx="7">
                  <c:v>15.946348733233979</c:v>
                </c:pt>
                <c:pt idx="8">
                  <c:v>19.523099850968702</c:v>
                </c:pt>
                <c:pt idx="9">
                  <c:v>22.429210134128166</c:v>
                </c:pt>
                <c:pt idx="10">
                  <c:v>23.025335320417287</c:v>
                </c:pt>
                <c:pt idx="11">
                  <c:v>24.06855439642325</c:v>
                </c:pt>
                <c:pt idx="12">
                  <c:v>24.51564828614009</c:v>
                </c:pt>
                <c:pt idx="13">
                  <c:v>25.18628912071535</c:v>
                </c:pt>
                <c:pt idx="14">
                  <c:v>25.78241430700447</c:v>
                </c:pt>
                <c:pt idx="15">
                  <c:v>26.08047690014903</c:v>
                </c:pt>
                <c:pt idx="16">
                  <c:v>27.049180327868854</c:v>
                </c:pt>
                <c:pt idx="17">
                  <c:v>27.794336810730254</c:v>
                </c:pt>
                <c:pt idx="18">
                  <c:v>28.837555886736215</c:v>
                </c:pt>
                <c:pt idx="19">
                  <c:v>29.806259314456035</c:v>
                </c:pt>
                <c:pt idx="20">
                  <c:v>30.55141579731744</c:v>
                </c:pt>
                <c:pt idx="21">
                  <c:v>31.967213114754102</c:v>
                </c:pt>
                <c:pt idx="22">
                  <c:v>35.84202682563338</c:v>
                </c:pt>
                <c:pt idx="23">
                  <c:v>36.95976154992549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Data!$A$43</c:f>
              <c:strCache>
                <c:ptCount val="1"/>
                <c:pt idx="0">
                  <c:v>Little Hulton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Data!$D$1:$AA$1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Data!$D$45:$AA$45</c:f>
              <c:numCache>
                <c:ptCount val="24"/>
                <c:pt idx="0">
                  <c:v>0.13324450366422386</c:v>
                </c:pt>
                <c:pt idx="1">
                  <c:v>6.92871419053964</c:v>
                </c:pt>
                <c:pt idx="2">
                  <c:v>11.39240506329114</c:v>
                </c:pt>
                <c:pt idx="3">
                  <c:v>12.991339107261826</c:v>
                </c:pt>
                <c:pt idx="4">
                  <c:v>15.656229180546303</c:v>
                </c:pt>
                <c:pt idx="5">
                  <c:v>17.188540972684876</c:v>
                </c:pt>
                <c:pt idx="6">
                  <c:v>18.854097268487674</c:v>
                </c:pt>
                <c:pt idx="7">
                  <c:v>20.919387075283144</c:v>
                </c:pt>
                <c:pt idx="8">
                  <c:v>24.716855429713526</c:v>
                </c:pt>
                <c:pt idx="9">
                  <c:v>28.181212524983344</c:v>
                </c:pt>
                <c:pt idx="10">
                  <c:v>30.31312458361093</c:v>
                </c:pt>
                <c:pt idx="11">
                  <c:v>30.97934710193205</c:v>
                </c:pt>
                <c:pt idx="12">
                  <c:v>31.379080612924714</c:v>
                </c:pt>
                <c:pt idx="13">
                  <c:v>31.57894736842105</c:v>
                </c:pt>
                <c:pt idx="14">
                  <c:v>32.04530313124583</c:v>
                </c:pt>
                <c:pt idx="15">
                  <c:v>32.445036642238506</c:v>
                </c:pt>
                <c:pt idx="16">
                  <c:v>32.84477015323118</c:v>
                </c:pt>
                <c:pt idx="17">
                  <c:v>33.24450366422385</c:v>
                </c:pt>
                <c:pt idx="18">
                  <c:v>33.57761492338441</c:v>
                </c:pt>
                <c:pt idx="19">
                  <c:v>34.0439706862092</c:v>
                </c:pt>
                <c:pt idx="20">
                  <c:v>34.71019320453031</c:v>
                </c:pt>
                <c:pt idx="21">
                  <c:v>35.509660226515656</c:v>
                </c:pt>
                <c:pt idx="22">
                  <c:v>39.24050632911392</c:v>
                </c:pt>
                <c:pt idx="23">
                  <c:v>40.10659560293138</c:v>
                </c:pt>
              </c:numCache>
            </c:numRef>
          </c:val>
          <c:smooth val="0"/>
        </c:ser>
        <c:ser>
          <c:idx val="12"/>
          <c:order val="6"/>
          <c:tx>
            <c:strRef>
              <c:f>Data!$A$51</c:f>
              <c:strCache>
                <c:ptCount val="1"/>
                <c:pt idx="0">
                  <c:v>Pendlebury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Data!$D$1:$AA$1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Data!$D$53:$AA$53</c:f>
              <c:numCache>
                <c:ptCount val="24"/>
                <c:pt idx="0">
                  <c:v>0.37787701820680175</c:v>
                </c:pt>
                <c:pt idx="1">
                  <c:v>5.221573342493988</c:v>
                </c:pt>
                <c:pt idx="2">
                  <c:v>8.313294400549639</c:v>
                </c:pt>
                <c:pt idx="3">
                  <c:v>10.202679491583648</c:v>
                </c:pt>
                <c:pt idx="4">
                  <c:v>12.43558914462384</c:v>
                </c:pt>
                <c:pt idx="5">
                  <c:v>14.256269323256612</c:v>
                </c:pt>
                <c:pt idx="6">
                  <c:v>15.93953967708691</c:v>
                </c:pt>
                <c:pt idx="7">
                  <c:v>18.103744417725867</c:v>
                </c:pt>
                <c:pt idx="8">
                  <c:v>21.367227756784608</c:v>
                </c:pt>
                <c:pt idx="9">
                  <c:v>24.630711095843353</c:v>
                </c:pt>
                <c:pt idx="10">
                  <c:v>25.90175197526623</c:v>
                </c:pt>
                <c:pt idx="11">
                  <c:v>26.623153555479217</c:v>
                </c:pt>
                <c:pt idx="12">
                  <c:v>27.138440398488488</c:v>
                </c:pt>
                <c:pt idx="13">
                  <c:v>28.100309172105803</c:v>
                </c:pt>
                <c:pt idx="14">
                  <c:v>28.61559601511508</c:v>
                </c:pt>
                <c:pt idx="15">
                  <c:v>29.16523531432497</c:v>
                </c:pt>
                <c:pt idx="16">
                  <c:v>29.47440742013054</c:v>
                </c:pt>
                <c:pt idx="17">
                  <c:v>29.92098935073858</c:v>
                </c:pt>
                <c:pt idx="18">
                  <c:v>30.642390930951564</c:v>
                </c:pt>
                <c:pt idx="19">
                  <c:v>31.329440054963932</c:v>
                </c:pt>
                <c:pt idx="20">
                  <c:v>31.776021985571965</c:v>
                </c:pt>
                <c:pt idx="21">
                  <c:v>32.42871865338371</c:v>
                </c:pt>
                <c:pt idx="22">
                  <c:v>35.176915149433185</c:v>
                </c:pt>
                <c:pt idx="23">
                  <c:v>35.89831672964617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Data!$A$59</c:f>
              <c:strCache>
                <c:ptCount val="1"/>
                <c:pt idx="0">
                  <c:v>Swinton North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Data!$D$1:$AA$1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Data!$D$61:$AA$61</c:f>
              <c:numCache>
                <c:ptCount val="24"/>
                <c:pt idx="0">
                  <c:v>0.1899335232668566</c:v>
                </c:pt>
                <c:pt idx="1">
                  <c:v>3.2288698955365627</c:v>
                </c:pt>
                <c:pt idx="2">
                  <c:v>5.887939221272555</c:v>
                </c:pt>
                <c:pt idx="3">
                  <c:v>7.31244064577398</c:v>
                </c:pt>
                <c:pt idx="4">
                  <c:v>8.92687559354226</c:v>
                </c:pt>
                <c:pt idx="5">
                  <c:v>9.781576448243115</c:v>
                </c:pt>
                <c:pt idx="6">
                  <c:v>10.63627730294397</c:v>
                </c:pt>
                <c:pt idx="7">
                  <c:v>13.485280151946819</c:v>
                </c:pt>
                <c:pt idx="8">
                  <c:v>16.999050332383668</c:v>
                </c:pt>
                <c:pt idx="9">
                  <c:v>18.89838556505223</c:v>
                </c:pt>
                <c:pt idx="10">
                  <c:v>19.848053181386515</c:v>
                </c:pt>
                <c:pt idx="11">
                  <c:v>20.51282051282051</c:v>
                </c:pt>
                <c:pt idx="12">
                  <c:v>21.17758784425451</c:v>
                </c:pt>
                <c:pt idx="13">
                  <c:v>21.65242165242165</c:v>
                </c:pt>
                <c:pt idx="14">
                  <c:v>21.84235517568851</c:v>
                </c:pt>
                <c:pt idx="15">
                  <c:v>22.22222222222222</c:v>
                </c:pt>
                <c:pt idx="16">
                  <c:v>22.602089268755936</c:v>
                </c:pt>
                <c:pt idx="17">
                  <c:v>23.171889838556506</c:v>
                </c:pt>
                <c:pt idx="18">
                  <c:v>23.931623931623932</c:v>
                </c:pt>
                <c:pt idx="19">
                  <c:v>24.786324786324787</c:v>
                </c:pt>
                <c:pt idx="20">
                  <c:v>25.64102564102564</c:v>
                </c:pt>
                <c:pt idx="21">
                  <c:v>26.400759734093064</c:v>
                </c:pt>
                <c:pt idx="22">
                  <c:v>29.24976258309592</c:v>
                </c:pt>
                <c:pt idx="23">
                  <c:v>29.72459639126306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Data!$A$63</c:f>
              <c:strCache>
                <c:ptCount val="1"/>
                <c:pt idx="0">
                  <c:v>Swinton South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Data!$D$1:$AA$1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Data!$D$65:$AA$65</c:f>
              <c:numCache>
                <c:ptCount val="24"/>
                <c:pt idx="0">
                  <c:v>0.11148272017837235</c:v>
                </c:pt>
                <c:pt idx="1">
                  <c:v>2.2853957636566333</c:v>
                </c:pt>
                <c:pt idx="2">
                  <c:v>4.738015607580825</c:v>
                </c:pt>
                <c:pt idx="3">
                  <c:v>5.574136008918618</c:v>
                </c:pt>
                <c:pt idx="4">
                  <c:v>7.1348940914158305</c:v>
                </c:pt>
                <c:pt idx="5">
                  <c:v>8.528428093645484</c:v>
                </c:pt>
                <c:pt idx="6">
                  <c:v>9.420289855072465</c:v>
                </c:pt>
                <c:pt idx="7">
                  <c:v>10.758082497212932</c:v>
                </c:pt>
                <c:pt idx="8">
                  <c:v>13.768115942028986</c:v>
                </c:pt>
                <c:pt idx="9">
                  <c:v>17.16833890746934</c:v>
                </c:pt>
                <c:pt idx="10">
                  <c:v>18.283166109253067</c:v>
                </c:pt>
                <c:pt idx="11">
                  <c:v>18.561872909698995</c:v>
                </c:pt>
                <c:pt idx="12">
                  <c:v>18.896321070234116</c:v>
                </c:pt>
                <c:pt idx="13">
                  <c:v>19.230769230769234</c:v>
                </c:pt>
                <c:pt idx="14">
                  <c:v>19.453734671125975</c:v>
                </c:pt>
                <c:pt idx="15">
                  <c:v>19.84392419175028</c:v>
                </c:pt>
                <c:pt idx="16">
                  <c:v>20.066889632107024</c:v>
                </c:pt>
                <c:pt idx="17">
                  <c:v>20.345596432552952</c:v>
                </c:pt>
                <c:pt idx="18">
                  <c:v>20.624303232998887</c:v>
                </c:pt>
                <c:pt idx="19">
                  <c:v>20.735785953177256</c:v>
                </c:pt>
                <c:pt idx="20">
                  <c:v>21.070234113712374</c:v>
                </c:pt>
                <c:pt idx="21">
                  <c:v>21.516164994425864</c:v>
                </c:pt>
                <c:pt idx="22">
                  <c:v>22.85395763656633</c:v>
                </c:pt>
                <c:pt idx="23">
                  <c:v>23.411371237458194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Data!$A$67</c:f>
              <c:strCache>
                <c:ptCount val="1"/>
                <c:pt idx="0">
                  <c:v>Walkden North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Data!$D$1:$AA$1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Data!$D$69:$AA$69</c:f>
              <c:numCache>
                <c:ptCount val="24"/>
                <c:pt idx="0">
                  <c:v>0.3708854891052387</c:v>
                </c:pt>
                <c:pt idx="1">
                  <c:v>6.444135373203523</c:v>
                </c:pt>
                <c:pt idx="2">
                  <c:v>11.265646731571627</c:v>
                </c:pt>
                <c:pt idx="3">
                  <c:v>12.23922114047288</c:v>
                </c:pt>
                <c:pt idx="4">
                  <c:v>14.325452016689846</c:v>
                </c:pt>
                <c:pt idx="5">
                  <c:v>15.577190542420027</c:v>
                </c:pt>
                <c:pt idx="6">
                  <c:v>17.153453871117293</c:v>
                </c:pt>
                <c:pt idx="7">
                  <c:v>19.51784886416319</c:v>
                </c:pt>
                <c:pt idx="8">
                  <c:v>23.783031988873436</c:v>
                </c:pt>
                <c:pt idx="9">
                  <c:v>27.63096893834029</c:v>
                </c:pt>
                <c:pt idx="10">
                  <c:v>28.97542883634678</c:v>
                </c:pt>
                <c:pt idx="11">
                  <c:v>29.763560500695412</c:v>
                </c:pt>
                <c:pt idx="12">
                  <c:v>30.273528048215116</c:v>
                </c:pt>
                <c:pt idx="13">
                  <c:v>31.061659712563745</c:v>
                </c:pt>
                <c:pt idx="14">
                  <c:v>31.664348632359758</c:v>
                </c:pt>
                <c:pt idx="15">
                  <c:v>31.98887343532684</c:v>
                </c:pt>
                <c:pt idx="16">
                  <c:v>32.63792304126101</c:v>
                </c:pt>
                <c:pt idx="17">
                  <c:v>33.33333333333333</c:v>
                </c:pt>
                <c:pt idx="18">
                  <c:v>33.889661566991194</c:v>
                </c:pt>
                <c:pt idx="19">
                  <c:v>34.63143254520167</c:v>
                </c:pt>
                <c:pt idx="20">
                  <c:v>35.32684283727399</c:v>
                </c:pt>
                <c:pt idx="21">
                  <c:v>36.02225312934632</c:v>
                </c:pt>
                <c:pt idx="22">
                  <c:v>40.47287899860918</c:v>
                </c:pt>
                <c:pt idx="23">
                  <c:v>41.400092721372275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Data!$A$71</c:f>
              <c:strCache>
                <c:ptCount val="1"/>
                <c:pt idx="0">
                  <c:v>Walkden South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Data!$D$1:$AA$1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Data!$D$73:$AA$73</c:f>
              <c:numCache>
                <c:ptCount val="24"/>
                <c:pt idx="0">
                  <c:v>0.2461841457410143</c:v>
                </c:pt>
                <c:pt idx="1">
                  <c:v>2.708025603151157</c:v>
                </c:pt>
                <c:pt idx="2">
                  <c:v>4.431314623338257</c:v>
                </c:pt>
                <c:pt idx="3">
                  <c:v>4.8252092565238796</c:v>
                </c:pt>
                <c:pt idx="4">
                  <c:v>5.612998522895126</c:v>
                </c:pt>
                <c:pt idx="5">
                  <c:v>6.056129985228951</c:v>
                </c:pt>
                <c:pt idx="6">
                  <c:v>6.696208764155588</c:v>
                </c:pt>
                <c:pt idx="7">
                  <c:v>7.483998030526834</c:v>
                </c:pt>
                <c:pt idx="8">
                  <c:v>9.207287050713935</c:v>
                </c:pt>
                <c:pt idx="9">
                  <c:v>10.979812900049236</c:v>
                </c:pt>
                <c:pt idx="10">
                  <c:v>11.71836533727228</c:v>
                </c:pt>
                <c:pt idx="11">
                  <c:v>11.964549483013293</c:v>
                </c:pt>
                <c:pt idx="12">
                  <c:v>12.358444116198916</c:v>
                </c:pt>
                <c:pt idx="13">
                  <c:v>12.604628261939933</c:v>
                </c:pt>
                <c:pt idx="14">
                  <c:v>13.047759724273758</c:v>
                </c:pt>
                <c:pt idx="15">
                  <c:v>13.343180699162973</c:v>
                </c:pt>
                <c:pt idx="16">
                  <c:v>13.687838503200394</c:v>
                </c:pt>
                <c:pt idx="17">
                  <c:v>14.032496307237812</c:v>
                </c:pt>
                <c:pt idx="18">
                  <c:v>14.47562776957164</c:v>
                </c:pt>
                <c:pt idx="19">
                  <c:v>14.967996061053668</c:v>
                </c:pt>
                <c:pt idx="20">
                  <c:v>15.263417035942886</c:v>
                </c:pt>
                <c:pt idx="21">
                  <c:v>15.85425898572132</c:v>
                </c:pt>
                <c:pt idx="22">
                  <c:v>17.57754800590842</c:v>
                </c:pt>
                <c:pt idx="23">
                  <c:v>17.971442639094043</c:v>
                </c:pt>
              </c:numCache>
            </c:numRef>
          </c:val>
          <c:smooth val="0"/>
        </c:ser>
        <c:ser>
          <c:idx val="19"/>
          <c:order val="11"/>
          <c:tx>
            <c:strRef>
              <c:f>Data!$A$79</c:f>
              <c:strCache>
                <c:ptCount val="1"/>
                <c:pt idx="0">
                  <c:v>Winton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Data!$D$1:$AA$1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Data!$D$81:$AA$81</c:f>
              <c:numCache>
                <c:ptCount val="24"/>
                <c:pt idx="0">
                  <c:v>0.10471204188481677</c:v>
                </c:pt>
                <c:pt idx="1">
                  <c:v>3.1413612565445024</c:v>
                </c:pt>
                <c:pt idx="2">
                  <c:v>5.06108202443281</c:v>
                </c:pt>
                <c:pt idx="3">
                  <c:v>5.514834205933682</c:v>
                </c:pt>
                <c:pt idx="4">
                  <c:v>6.352530541012216</c:v>
                </c:pt>
                <c:pt idx="5">
                  <c:v>7.3996509598603835</c:v>
                </c:pt>
                <c:pt idx="6">
                  <c:v>7.888307155322861</c:v>
                </c:pt>
                <c:pt idx="7">
                  <c:v>8.62129144851658</c:v>
                </c:pt>
                <c:pt idx="8">
                  <c:v>9.947643979057592</c:v>
                </c:pt>
                <c:pt idx="9">
                  <c:v>11.76265270506108</c:v>
                </c:pt>
                <c:pt idx="10">
                  <c:v>12.216404886561955</c:v>
                </c:pt>
                <c:pt idx="11">
                  <c:v>12.56544502617801</c:v>
                </c:pt>
                <c:pt idx="12">
                  <c:v>12.914485165794066</c:v>
                </c:pt>
                <c:pt idx="13">
                  <c:v>13.089005235602095</c:v>
                </c:pt>
                <c:pt idx="14">
                  <c:v>13.333333333333334</c:v>
                </c:pt>
                <c:pt idx="15">
                  <c:v>13.542757417102965</c:v>
                </c:pt>
                <c:pt idx="16">
                  <c:v>13.717277486910994</c:v>
                </c:pt>
                <c:pt idx="17">
                  <c:v>13.961605584642234</c:v>
                </c:pt>
                <c:pt idx="18">
                  <c:v>14.136125654450263</c:v>
                </c:pt>
                <c:pt idx="19">
                  <c:v>14.554973821989527</c:v>
                </c:pt>
                <c:pt idx="20">
                  <c:v>14.799301919720767</c:v>
                </c:pt>
                <c:pt idx="21">
                  <c:v>15.18324607329843</c:v>
                </c:pt>
                <c:pt idx="22">
                  <c:v>16.19546247818499</c:v>
                </c:pt>
                <c:pt idx="23">
                  <c:v>16.61431064572426</c:v>
                </c:pt>
              </c:numCache>
            </c:numRef>
          </c:val>
          <c:smooth val="0"/>
        </c:ser>
        <c:ser>
          <c:idx val="20"/>
          <c:order val="12"/>
          <c:tx>
            <c:strRef>
              <c:f>Data!$A$83</c:f>
              <c:strCache>
                <c:ptCount val="1"/>
                <c:pt idx="0">
                  <c:v>Worsley &amp; Boothstown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Data!$D$1:$AA$1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Data!$D$85:$AA$85</c:f>
              <c:numCache>
                <c:ptCount val="24"/>
                <c:pt idx="0">
                  <c:v>0.38910505836575876</c:v>
                </c:pt>
                <c:pt idx="1">
                  <c:v>7.782101167315175</c:v>
                </c:pt>
                <c:pt idx="2">
                  <c:v>14.007782101167315</c:v>
                </c:pt>
                <c:pt idx="3">
                  <c:v>15.56420233463035</c:v>
                </c:pt>
                <c:pt idx="4">
                  <c:v>17.509727626459142</c:v>
                </c:pt>
                <c:pt idx="5">
                  <c:v>18.67704280155642</c:v>
                </c:pt>
                <c:pt idx="6">
                  <c:v>21.40077821011673</c:v>
                </c:pt>
                <c:pt idx="7">
                  <c:v>23.346303501945524</c:v>
                </c:pt>
                <c:pt idx="8">
                  <c:v>29.571984435797667</c:v>
                </c:pt>
                <c:pt idx="9">
                  <c:v>33.46303501945525</c:v>
                </c:pt>
                <c:pt idx="10">
                  <c:v>34.63035019455253</c:v>
                </c:pt>
                <c:pt idx="11">
                  <c:v>37.35408560311284</c:v>
                </c:pt>
                <c:pt idx="12">
                  <c:v>37.35408560311284</c:v>
                </c:pt>
                <c:pt idx="13">
                  <c:v>38.52140077821012</c:v>
                </c:pt>
                <c:pt idx="14">
                  <c:v>38.52140077821012</c:v>
                </c:pt>
                <c:pt idx="15">
                  <c:v>38.52140077821012</c:v>
                </c:pt>
                <c:pt idx="16">
                  <c:v>40.07782101167315</c:v>
                </c:pt>
                <c:pt idx="17">
                  <c:v>40.46692607003891</c:v>
                </c:pt>
                <c:pt idx="18">
                  <c:v>41.245136186770424</c:v>
                </c:pt>
                <c:pt idx="19">
                  <c:v>42.4124513618677</c:v>
                </c:pt>
                <c:pt idx="20">
                  <c:v>43.190661478599225</c:v>
                </c:pt>
                <c:pt idx="21">
                  <c:v>44.74708171206226</c:v>
                </c:pt>
                <c:pt idx="22">
                  <c:v>48.63813229571984</c:v>
                </c:pt>
                <c:pt idx="23">
                  <c:v>49.80544747081712</c:v>
                </c:pt>
              </c:numCache>
            </c:numRef>
          </c:val>
          <c:smooth val="0"/>
        </c:ser>
        <c:axId val="38388488"/>
        <c:axId val="9952073"/>
      </c:lineChart>
      <c:catAx>
        <c:axId val="38388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52073"/>
        <c:crosses val="autoZero"/>
        <c:auto val="1"/>
        <c:lblOffset val="100"/>
        <c:noMultiLvlLbl val="0"/>
      </c:catAx>
      <c:valAx>
        <c:axId val="9952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88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75"/>
          <c:y val="0.146"/>
          <c:w val="0.175"/>
          <c:h val="0.76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comparison between Right to Buy applications and completions in Walkden South Ward and Citywide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Data!$AF$11</c:f>
              <c:strCache>
                <c:ptCount val="1"/>
                <c:pt idx="0">
                  <c:v>City-wide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Data!$AG$11:$AH$11</c:f>
              <c:numCache>
                <c:ptCount val="2"/>
                <c:pt idx="0">
                  <c:v>4.6367234305217675</c:v>
                </c:pt>
                <c:pt idx="1">
                  <c:v>23.839942481057463</c:v>
                </c:pt>
              </c:numCache>
            </c:numRef>
          </c:val>
        </c:ser>
        <c:ser>
          <c:idx val="1"/>
          <c:order val="1"/>
          <c:tx>
            <c:strRef>
              <c:f>Data!$AF$28</c:f>
              <c:strCache>
                <c:ptCount val="1"/>
                <c:pt idx="0">
                  <c:v>Walkden South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Data!$AG$28:$AH$28</c:f>
              <c:numCache>
                <c:ptCount val="2"/>
                <c:pt idx="0">
                  <c:v>4.321728691476591</c:v>
                </c:pt>
                <c:pt idx="1">
                  <c:v>17.971442639094043</c:v>
                </c:pt>
              </c:numCache>
            </c:numRef>
          </c:val>
        </c:ser>
        <c:axId val="54171356"/>
        <c:axId val="17780157"/>
      </c:barChart>
      <c:catAx>
        <c:axId val="5417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80157"/>
        <c:crosses val="autoZero"/>
        <c:auto val="1"/>
        <c:lblOffset val="100"/>
        <c:noMultiLvlLbl val="0"/>
      </c:catAx>
      <c:valAx>
        <c:axId val="17780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71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comparison between Right to Buy applications and completions in Weaste &amp; Seedley Ward and Citywide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Data!$AF$11</c:f>
              <c:strCache>
                <c:ptCount val="1"/>
                <c:pt idx="0">
                  <c:v>City-wide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Data!$AG$11:$AH$11</c:f>
              <c:numCache>
                <c:ptCount val="2"/>
                <c:pt idx="0">
                  <c:v>4.6367234305217675</c:v>
                </c:pt>
                <c:pt idx="1">
                  <c:v>23.839942481057463</c:v>
                </c:pt>
              </c:numCache>
            </c:numRef>
          </c:val>
        </c:ser>
        <c:ser>
          <c:idx val="1"/>
          <c:order val="1"/>
          <c:tx>
            <c:strRef>
              <c:f>Data!$AF$29</c:f>
              <c:strCache>
                <c:ptCount val="1"/>
                <c:pt idx="0">
                  <c:v>Weaste &amp; Seedley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Data!$AG$29:$AH$29</c:f>
              <c:numCache>
                <c:ptCount val="2"/>
                <c:pt idx="0">
                  <c:v>6.237424547283702</c:v>
                </c:pt>
                <c:pt idx="1">
                  <c:v>24.06417112299465</c:v>
                </c:pt>
              </c:numCache>
            </c:numRef>
          </c:val>
        </c:ser>
        <c:axId val="25803686"/>
        <c:axId val="30906583"/>
      </c:barChart>
      <c:catAx>
        <c:axId val="2580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06583"/>
        <c:crosses val="autoZero"/>
        <c:auto val="1"/>
        <c:lblOffset val="100"/>
        <c:noMultiLvlLbl val="0"/>
      </c:catAx>
      <c:valAx>
        <c:axId val="30906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03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comparison between Right to Buy applications and completions in Winton Ward and Citywide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Data!$AF$11</c:f>
              <c:strCache>
                <c:ptCount val="1"/>
                <c:pt idx="0">
                  <c:v>City-wide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Data!$AG$11:$AH$11</c:f>
              <c:numCache>
                <c:ptCount val="2"/>
                <c:pt idx="0">
                  <c:v>4.6367234305217675</c:v>
                </c:pt>
                <c:pt idx="1">
                  <c:v>23.839942481057463</c:v>
                </c:pt>
              </c:numCache>
            </c:numRef>
          </c:val>
        </c:ser>
        <c:ser>
          <c:idx val="1"/>
          <c:order val="1"/>
          <c:tx>
            <c:strRef>
              <c:f>Data!$AF$30</c:f>
              <c:strCache>
                <c:ptCount val="1"/>
                <c:pt idx="0">
                  <c:v>Winton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Data!$AG$30:$AH$30</c:f>
              <c:numCache>
                <c:ptCount val="2"/>
                <c:pt idx="0">
                  <c:v>5.148597739640016</c:v>
                </c:pt>
                <c:pt idx="1">
                  <c:v>16.61431064572426</c:v>
                </c:pt>
              </c:numCache>
            </c:numRef>
          </c:val>
        </c:ser>
        <c:axId val="9723792"/>
        <c:axId val="20405265"/>
      </c:barChart>
      <c:catAx>
        <c:axId val="972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05265"/>
        <c:crosses val="autoZero"/>
        <c:auto val="1"/>
        <c:lblOffset val="100"/>
        <c:noMultiLvlLbl val="0"/>
      </c:catAx>
      <c:valAx>
        <c:axId val="20405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23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comparison between Right to Buy applications and completions in Worsley and Boothhstown Ward and Citywide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Data!$AF$11</c:f>
              <c:strCache>
                <c:ptCount val="1"/>
                <c:pt idx="0">
                  <c:v>City-wide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Data!$AG$11:$AH$11</c:f>
              <c:numCache>
                <c:ptCount val="2"/>
                <c:pt idx="0">
                  <c:v>4.6367234305217675</c:v>
                </c:pt>
                <c:pt idx="1">
                  <c:v>23.839942481057463</c:v>
                </c:pt>
              </c:numCache>
            </c:numRef>
          </c:val>
        </c:ser>
        <c:ser>
          <c:idx val="1"/>
          <c:order val="1"/>
          <c:tx>
            <c:strRef>
              <c:f>Data!$AF$31</c:f>
              <c:strCache>
                <c:ptCount val="1"/>
                <c:pt idx="0">
                  <c:v>Worsley &amp; Boothstown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Data!$AG$31:$AH$31</c:f>
              <c:numCache>
                <c:ptCount val="2"/>
                <c:pt idx="0">
                  <c:v>8.527131782945736</c:v>
                </c:pt>
                <c:pt idx="1">
                  <c:v>49.80544747081712</c:v>
                </c:pt>
              </c:numCache>
            </c:numRef>
          </c:val>
        </c:ser>
        <c:axId val="49429658"/>
        <c:axId val="42213739"/>
      </c:barChart>
      <c:catAx>
        <c:axId val="4942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13739"/>
        <c:crosses val="autoZero"/>
        <c:auto val="1"/>
        <c:lblOffset val="100"/>
        <c:noMultiLvlLbl val="0"/>
      </c:catAx>
      <c:valAx>
        <c:axId val="42213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29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18"/>
          <c:w val="0.79025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Pt>
            <c:idx val="1"/>
            <c:invertIfNegative val="0"/>
            <c:spPr>
              <a:solidFill>
                <a:srgbClr val="FFCC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CCFFCC"/>
              </a:solidFill>
            </c:spPr>
          </c:dPt>
          <c:dPt>
            <c:idx val="4"/>
            <c:invertIfNegative val="0"/>
            <c:spPr>
              <a:solidFill>
                <a:srgbClr val="CCFFFF"/>
              </a:solidFill>
            </c:spPr>
          </c:dPt>
          <c:dPt>
            <c:idx val="5"/>
            <c:invertIfNegative val="0"/>
            <c:spPr>
              <a:solidFill>
                <a:srgbClr val="99CCFF"/>
              </a:solidFill>
            </c:spPr>
          </c:dPt>
          <c:dPt>
            <c:idx val="6"/>
            <c:invertIfNegative val="0"/>
            <c:spPr>
              <a:solidFill>
                <a:srgbClr val="CC99FF"/>
              </a:solidFill>
            </c:spPr>
          </c:dPt>
          <c:dPt>
            <c:idx val="7"/>
            <c:invertIfNegative val="0"/>
            <c:spPr>
              <a:solidFill>
                <a:srgbClr val="FFFFFF"/>
              </a:solidFill>
            </c:spPr>
          </c:dPt>
          <c:dPt>
            <c:idx val="8"/>
            <c:invertIfNegative val="0"/>
            <c:spPr>
              <a:solidFill>
                <a:srgbClr val="FF00FF"/>
              </a:solidFill>
            </c:spPr>
          </c:dPt>
          <c:dPt>
            <c:idx val="9"/>
            <c:invertIfNegative val="0"/>
            <c:spPr>
              <a:solidFill>
                <a:srgbClr val="FFCC00"/>
              </a:solidFill>
            </c:spPr>
          </c:dPt>
          <c:dPt>
            <c:idx val="10"/>
            <c:invertIfNegative val="0"/>
            <c:spPr>
              <a:solidFill>
                <a:srgbClr val="FFFF00"/>
              </a:solidFill>
            </c:spPr>
          </c:dPt>
          <c:dPt>
            <c:idx val="11"/>
            <c:invertIfNegative val="0"/>
            <c:spPr>
              <a:solidFill>
                <a:srgbClr val="00FF00"/>
              </a:solidFill>
            </c:spPr>
          </c:dPt>
          <c:dPt>
            <c:idx val="12"/>
            <c:invertIfNegative val="0"/>
            <c:spPr>
              <a:solidFill>
                <a:srgbClr val="00FFFF"/>
              </a:solidFill>
            </c:spPr>
          </c:dPt>
          <c:dPt>
            <c:idx val="13"/>
            <c:invertIfNegative val="0"/>
            <c:spPr>
              <a:solidFill>
                <a:srgbClr val="00CCFF"/>
              </a:solidFill>
            </c:spPr>
          </c:dPt>
          <c:dPt>
            <c:idx val="14"/>
            <c:invertIfNegative val="0"/>
            <c:spPr>
              <a:solidFill>
                <a:srgbClr val="993366"/>
              </a:solidFill>
            </c:spPr>
          </c:dPt>
          <c:dPt>
            <c:idx val="15"/>
            <c:invertIfNegative val="0"/>
            <c:spPr>
              <a:solidFill>
                <a:srgbClr val="00008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9900"/>
              </a:solidFill>
            </c:spPr>
          </c:dPt>
          <c:dPt>
            <c:idx val="18"/>
            <c:invertIfNegative val="0"/>
            <c:spPr>
              <a:solidFill>
                <a:srgbClr val="99CC00"/>
              </a:solidFill>
            </c:spPr>
          </c:dPt>
          <c:dPt>
            <c:idx val="19"/>
            <c:invertIfNegative val="0"/>
            <c:spPr>
              <a:solidFill>
                <a:srgbClr val="339966"/>
              </a:solidFill>
            </c:spPr>
          </c:dPt>
          <c:dPt>
            <c:idx val="20"/>
            <c:invertIfNegative val="0"/>
            <c:spPr>
              <a:solidFill>
                <a:srgbClr val="33CCCC"/>
              </a:solidFill>
            </c:spPr>
          </c:dPt>
          <c:cat>
            <c:strRef>
              <c:f>Data!$AF$11:$AF$31</c:f>
              <c:strCache>
                <c:ptCount val="21"/>
                <c:pt idx="0">
                  <c:v>City-wide</c:v>
                </c:pt>
                <c:pt idx="1">
                  <c:v>Barton</c:v>
                </c:pt>
                <c:pt idx="2">
                  <c:v>Blackfriars</c:v>
                </c:pt>
                <c:pt idx="3">
                  <c:v>Broughton</c:v>
                </c:pt>
                <c:pt idx="4">
                  <c:v>Cadishead</c:v>
                </c:pt>
                <c:pt idx="5">
                  <c:v>Claremont</c:v>
                </c:pt>
                <c:pt idx="6">
                  <c:v>Eccles</c:v>
                </c:pt>
                <c:pt idx="7">
                  <c:v>Irlam</c:v>
                </c:pt>
                <c:pt idx="8">
                  <c:v>Kersal</c:v>
                </c:pt>
                <c:pt idx="9">
                  <c:v>Langworthy</c:v>
                </c:pt>
                <c:pt idx="10">
                  <c:v>Little Hulton</c:v>
                </c:pt>
                <c:pt idx="11">
                  <c:v>Ordsall</c:v>
                </c:pt>
                <c:pt idx="12">
                  <c:v>Pendlebury</c:v>
                </c:pt>
                <c:pt idx="13">
                  <c:v>Pendleton</c:v>
                </c:pt>
                <c:pt idx="14">
                  <c:v>Swinton North</c:v>
                </c:pt>
                <c:pt idx="15">
                  <c:v>Swinton South</c:v>
                </c:pt>
                <c:pt idx="16">
                  <c:v>Walkden North</c:v>
                </c:pt>
                <c:pt idx="17">
                  <c:v>Walkden South</c:v>
                </c:pt>
                <c:pt idx="18">
                  <c:v>Weaste &amp; Seedley</c:v>
                </c:pt>
                <c:pt idx="19">
                  <c:v>Winton</c:v>
                </c:pt>
                <c:pt idx="20">
                  <c:v>Worsley &amp; Boothstown</c:v>
                </c:pt>
              </c:strCache>
            </c:strRef>
          </c:cat>
          <c:val>
            <c:numRef>
              <c:f>Data!$AG$11:$AG$31</c:f>
              <c:numCache>
                <c:ptCount val="21"/>
                <c:pt idx="0">
                  <c:v>4.6367234305217675</c:v>
                </c:pt>
                <c:pt idx="1">
                  <c:v>2.8388928317955995</c:v>
                </c:pt>
                <c:pt idx="2">
                  <c:v>5.95482546201232</c:v>
                </c:pt>
                <c:pt idx="3">
                  <c:v>1.849217638691323</c:v>
                </c:pt>
                <c:pt idx="4">
                  <c:v>5.805958747135217</c:v>
                </c:pt>
                <c:pt idx="5">
                  <c:v>7.172131147540983</c:v>
                </c:pt>
                <c:pt idx="6">
                  <c:v>3.369175627240143</c:v>
                </c:pt>
                <c:pt idx="7">
                  <c:v>7.919621749408984</c:v>
                </c:pt>
                <c:pt idx="8">
                  <c:v>2.528089887640449</c:v>
                </c:pt>
                <c:pt idx="9">
                  <c:v>1.7768301350390905</c:v>
                </c:pt>
                <c:pt idx="10">
                  <c:v>4.957678355501813</c:v>
                </c:pt>
                <c:pt idx="11">
                  <c:v>5.196304849884527</c:v>
                </c:pt>
                <c:pt idx="12">
                  <c:v>4.876741693461951</c:v>
                </c:pt>
                <c:pt idx="13">
                  <c:v>2.2013860578883</c:v>
                </c:pt>
                <c:pt idx="14">
                  <c:v>7.162162162162162</c:v>
                </c:pt>
                <c:pt idx="15">
                  <c:v>3.056768558951965</c:v>
                </c:pt>
                <c:pt idx="16">
                  <c:v>10.047468354430379</c:v>
                </c:pt>
                <c:pt idx="17">
                  <c:v>4.321728691476591</c:v>
                </c:pt>
                <c:pt idx="18">
                  <c:v>6.237424547283702</c:v>
                </c:pt>
                <c:pt idx="19">
                  <c:v>5.148597739640016</c:v>
                </c:pt>
                <c:pt idx="20">
                  <c:v>8.527131782945736</c:v>
                </c:pt>
              </c:numCache>
            </c:numRef>
          </c:val>
        </c:ser>
        <c:axId val="22459794"/>
        <c:axId val="811555"/>
      </c:barChart>
      <c:catAx>
        <c:axId val="22459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wards (preJune04 changes)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1555"/>
        <c:crosses val="autoZero"/>
        <c:auto val="1"/>
        <c:lblOffset val="100"/>
        <c:noMultiLvlLbl val="0"/>
      </c:catAx>
      <c:valAx>
        <c:axId val="811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locala authority stock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59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comparison between Right to Buy applications and completions in Barton Ward and Citywide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Data!$AF$11</c:f>
              <c:strCache>
                <c:ptCount val="1"/>
                <c:pt idx="0">
                  <c:v>City-wide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Data!$AG$11:$AH$11</c:f>
              <c:numCache>
                <c:ptCount val="2"/>
                <c:pt idx="0">
                  <c:v>4.6367234305217675</c:v>
                </c:pt>
                <c:pt idx="1">
                  <c:v>23.839942481057463</c:v>
                </c:pt>
              </c:numCache>
            </c:numRef>
          </c:val>
        </c:ser>
        <c:ser>
          <c:idx val="1"/>
          <c:order val="1"/>
          <c:tx>
            <c:strRef>
              <c:f>Data!$AF$12</c:f>
              <c:strCache>
                <c:ptCount val="1"/>
                <c:pt idx="0">
                  <c:v>Barton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Data!$AG$12:$AH$12</c:f>
              <c:numCache>
                <c:ptCount val="2"/>
                <c:pt idx="0">
                  <c:v>2.8388928317955995</c:v>
                </c:pt>
                <c:pt idx="1">
                  <c:v>20.48532731376975</c:v>
                </c:pt>
              </c:numCache>
            </c:numRef>
          </c:val>
        </c:ser>
        <c:axId val="7303996"/>
        <c:axId val="65735965"/>
      </c:barChart>
      <c:catAx>
        <c:axId val="730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35965"/>
        <c:crosses val="autoZero"/>
        <c:auto val="1"/>
        <c:lblOffset val="100"/>
        <c:noMultiLvlLbl val="0"/>
      </c:catAx>
      <c:valAx>
        <c:axId val="65735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03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Data!$AF$11</c:f>
              <c:strCache>
                <c:ptCount val="1"/>
                <c:pt idx="0">
                  <c:v>City-wide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Data!$AG$11:$AH$11</c:f>
              <c:numCache>
                <c:ptCount val="2"/>
                <c:pt idx="0">
                  <c:v>4.6367234305217675</c:v>
                </c:pt>
                <c:pt idx="1">
                  <c:v>23.839942481057463</c:v>
                </c:pt>
              </c:numCache>
            </c:numRef>
          </c:val>
        </c:ser>
        <c:ser>
          <c:idx val="1"/>
          <c:order val="1"/>
          <c:tx>
            <c:strRef>
              <c:f>Data!$AF$13</c:f>
              <c:strCache>
                <c:ptCount val="1"/>
                <c:pt idx="0">
                  <c:v>Blackfriars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Data!$AG$13:$AH$13</c:f>
              <c:numCache>
                <c:ptCount val="2"/>
                <c:pt idx="0">
                  <c:v>5.95482546201232</c:v>
                </c:pt>
                <c:pt idx="1">
                  <c:v>5.559146735617324</c:v>
                </c:pt>
              </c:numCache>
            </c:numRef>
          </c:val>
        </c:ser>
        <c:axId val="54752774"/>
        <c:axId val="23012919"/>
      </c:barChart>
      <c:catAx>
        <c:axId val="5475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12919"/>
        <c:crosses val="autoZero"/>
        <c:auto val="1"/>
        <c:lblOffset val="100"/>
        <c:noMultiLvlLbl val="0"/>
      </c:catAx>
      <c:valAx>
        <c:axId val="23012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52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comparison between Right to Buy applications and completions in Broughton Ward and Citywide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Data!$AF$11</c:f>
              <c:strCache>
                <c:ptCount val="1"/>
                <c:pt idx="0">
                  <c:v>City-wide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Data!$AG$11:$AH$11</c:f>
              <c:numCache>
                <c:ptCount val="2"/>
                <c:pt idx="0">
                  <c:v>4.6367234305217675</c:v>
                </c:pt>
                <c:pt idx="1">
                  <c:v>23.839942481057463</c:v>
                </c:pt>
              </c:numCache>
            </c:numRef>
          </c:val>
        </c:ser>
        <c:ser>
          <c:idx val="1"/>
          <c:order val="1"/>
          <c:tx>
            <c:strRef>
              <c:f>Data!$AF$14</c:f>
              <c:strCache>
                <c:ptCount val="1"/>
                <c:pt idx="0">
                  <c:v>Broughton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Data!$AG$14:$AH$14</c:f>
              <c:numCache>
                <c:ptCount val="2"/>
                <c:pt idx="0">
                  <c:v>1.849217638691323</c:v>
                </c:pt>
                <c:pt idx="1">
                  <c:v>4.807041299932295</c:v>
                </c:pt>
              </c:numCache>
            </c:numRef>
          </c:val>
        </c:ser>
        <c:axId val="5789680"/>
        <c:axId val="52107121"/>
      </c:barChart>
      <c:catAx>
        <c:axId val="5789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07121"/>
        <c:crosses val="autoZero"/>
        <c:auto val="1"/>
        <c:lblOffset val="100"/>
        <c:noMultiLvlLbl val="0"/>
      </c:catAx>
      <c:valAx>
        <c:axId val="52107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9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comparison between Right to Buy applications and completions in Cadishead Ward and Citywide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Data!$AF$11</c:f>
              <c:strCache>
                <c:ptCount val="1"/>
                <c:pt idx="0">
                  <c:v>City-wide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Data!$AG$11:$AH$11</c:f>
              <c:numCache>
                <c:ptCount val="2"/>
                <c:pt idx="0">
                  <c:v>4.6367234305217675</c:v>
                </c:pt>
                <c:pt idx="1">
                  <c:v>23.839942481057463</c:v>
                </c:pt>
              </c:numCache>
            </c:numRef>
          </c:val>
        </c:ser>
        <c:ser>
          <c:idx val="1"/>
          <c:order val="1"/>
          <c:tx>
            <c:strRef>
              <c:f>Data!$AF$15</c:f>
              <c:strCache>
                <c:ptCount val="1"/>
                <c:pt idx="0">
                  <c:v>Cadishead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Data!$AG$15:$AH$15</c:f>
              <c:numCache>
                <c:ptCount val="2"/>
                <c:pt idx="0">
                  <c:v>5.805958747135217</c:v>
                </c:pt>
                <c:pt idx="1">
                  <c:v>27.034559643255296</c:v>
                </c:pt>
              </c:numCache>
            </c:numRef>
          </c:val>
        </c:ser>
        <c:axId val="66310906"/>
        <c:axId val="59927243"/>
      </c:barChart>
      <c:catAx>
        <c:axId val="66310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27243"/>
        <c:crosses val="autoZero"/>
        <c:auto val="1"/>
        <c:lblOffset val="100"/>
        <c:noMultiLvlLbl val="0"/>
      </c:catAx>
      <c:valAx>
        <c:axId val="59927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10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comparison between Right to Buy applications and completions in Claremont Ward and Citywide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Data!$AF$11</c:f>
              <c:strCache>
                <c:ptCount val="1"/>
                <c:pt idx="0">
                  <c:v>City-wide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Data!$AG$11:$AH$11</c:f>
              <c:numCache>
                <c:ptCount val="2"/>
                <c:pt idx="0">
                  <c:v>4.6367234305217675</c:v>
                </c:pt>
                <c:pt idx="1">
                  <c:v>23.839942481057463</c:v>
                </c:pt>
              </c:numCache>
            </c:numRef>
          </c:val>
        </c:ser>
        <c:ser>
          <c:idx val="1"/>
          <c:order val="1"/>
          <c:tx>
            <c:strRef>
              <c:f>Data!$AF$16</c:f>
              <c:strCache>
                <c:ptCount val="1"/>
                <c:pt idx="0">
                  <c:v>Claremont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Data!$AG$16:$AH$16</c:f>
              <c:numCache>
                <c:ptCount val="2"/>
                <c:pt idx="0">
                  <c:v>7.172131147540983</c:v>
                </c:pt>
                <c:pt idx="1">
                  <c:v>42.92397660818714</c:v>
                </c:pt>
              </c:numCache>
            </c:numRef>
          </c:val>
        </c:ser>
        <c:axId val="2474276"/>
        <c:axId val="22268485"/>
      </c:barChart>
      <c:catAx>
        <c:axId val="247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68485"/>
        <c:crosses val="autoZero"/>
        <c:auto val="1"/>
        <c:lblOffset val="100"/>
        <c:noMultiLvlLbl val="0"/>
      </c:catAx>
      <c:valAx>
        <c:axId val="22268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4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comparison between Right to Buy applications and completions in Eccles Ward and Citywide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Data!$AF$11</c:f>
              <c:strCache>
                <c:ptCount val="1"/>
                <c:pt idx="0">
                  <c:v>City-wide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Data!$AG$11:$AH$11</c:f>
              <c:numCache>
                <c:ptCount val="2"/>
                <c:pt idx="0">
                  <c:v>4.6367234305217675</c:v>
                </c:pt>
                <c:pt idx="1">
                  <c:v>23.839942481057463</c:v>
                </c:pt>
              </c:numCache>
            </c:numRef>
          </c:val>
        </c:ser>
        <c:ser>
          <c:idx val="1"/>
          <c:order val="1"/>
          <c:tx>
            <c:strRef>
              <c:f>Data!$AF$17</c:f>
              <c:strCache>
                <c:ptCount val="1"/>
                <c:pt idx="0">
                  <c:v>Eccles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Data!$AG$10:$AH$10</c:f>
              <c:strCache>
                <c:ptCount val="2"/>
                <c:pt idx="0">
                  <c:v>% Applications</c:v>
                </c:pt>
                <c:pt idx="1">
                  <c:v>% Sold</c:v>
                </c:pt>
              </c:strCache>
            </c:strRef>
          </c:cat>
          <c:val>
            <c:numRef>
              <c:f>Data!$AG$17:$AH$17</c:f>
              <c:numCache>
                <c:ptCount val="2"/>
                <c:pt idx="0">
                  <c:v>3.369175627240143</c:v>
                </c:pt>
                <c:pt idx="1">
                  <c:v>21.804932735426007</c:v>
                </c:pt>
              </c:numCache>
            </c:numRef>
          </c:val>
        </c:ser>
        <c:axId val="66198638"/>
        <c:axId val="58916831"/>
      </c:barChart>
      <c:catAx>
        <c:axId val="6619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16831"/>
        <c:crosses val="autoZero"/>
        <c:auto val="1"/>
        <c:lblOffset val="100"/>
        <c:noMultiLvlLbl val="0"/>
      </c:catAx>
      <c:valAx>
        <c:axId val="58916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98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7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5"/>
  <sheetViews>
    <sheetView zoomScale="50" zoomScaleNormal="50" workbookViewId="0" topLeftCell="A11">
      <selection activeCell="AE49" sqref="AE49"/>
    </sheetView>
  </sheetViews>
  <sheetFormatPr defaultColWidth="9.140625" defaultRowHeight="12.75"/>
  <cols>
    <col min="1" max="1" width="6.57421875" style="1" bestFit="1" customWidth="1"/>
    <col min="2" max="2" width="5.140625" style="1" customWidth="1"/>
    <col min="3" max="3" width="2.421875" style="2" customWidth="1"/>
    <col min="4" max="4" width="7.7109375" style="1" bestFit="1" customWidth="1"/>
    <col min="5" max="5" width="8.140625" style="1" bestFit="1" customWidth="1"/>
    <col min="6" max="6" width="8.421875" style="1" bestFit="1" customWidth="1"/>
    <col min="7" max="7" width="8.7109375" style="1" bestFit="1" customWidth="1"/>
    <col min="8" max="8" width="8.421875" style="1" bestFit="1" customWidth="1"/>
    <col min="9" max="15" width="8.7109375" style="1" bestFit="1" customWidth="1"/>
    <col min="16" max="17" width="8.421875" style="1" bestFit="1" customWidth="1"/>
    <col min="18" max="18" width="8.7109375" style="1" bestFit="1" customWidth="1"/>
    <col min="19" max="19" width="8.421875" style="1" bestFit="1" customWidth="1"/>
    <col min="20" max="22" width="8.7109375" style="1" bestFit="1" customWidth="1"/>
    <col min="23" max="23" width="8.421875" style="1" bestFit="1" customWidth="1"/>
    <col min="24" max="26" width="8.7109375" style="1" bestFit="1" customWidth="1"/>
    <col min="27" max="27" width="8.421875" style="1" bestFit="1" customWidth="1"/>
    <col min="28" max="29" width="9.57421875" style="1" bestFit="1" customWidth="1"/>
    <col min="30" max="16384" width="9.140625" style="1" customWidth="1"/>
  </cols>
  <sheetData>
    <row r="1" spans="2:27" s="6" customFormat="1" ht="12.75">
      <c r="B1" s="6" t="s">
        <v>0</v>
      </c>
      <c r="C1" s="7"/>
      <c r="D1" s="8">
        <v>1981</v>
      </c>
      <c r="E1" s="8">
        <v>1982</v>
      </c>
      <c r="F1" s="8">
        <v>1983</v>
      </c>
      <c r="G1" s="8">
        <v>1984</v>
      </c>
      <c r="H1" s="8">
        <v>1985</v>
      </c>
      <c r="I1" s="8">
        <v>1986</v>
      </c>
      <c r="J1" s="8">
        <v>1987</v>
      </c>
      <c r="K1" s="8">
        <v>1988</v>
      </c>
      <c r="L1" s="8">
        <v>1989</v>
      </c>
      <c r="M1" s="8">
        <v>1990</v>
      </c>
      <c r="N1" s="8">
        <v>1991</v>
      </c>
      <c r="O1" s="8">
        <v>1992</v>
      </c>
      <c r="P1" s="8">
        <v>1993</v>
      </c>
      <c r="Q1" s="8">
        <v>1994</v>
      </c>
      <c r="R1" s="8">
        <v>1995</v>
      </c>
      <c r="S1" s="8">
        <v>1996</v>
      </c>
      <c r="T1" s="8">
        <v>1997</v>
      </c>
      <c r="U1" s="8">
        <v>1998</v>
      </c>
      <c r="V1" s="8">
        <v>1999</v>
      </c>
      <c r="W1" s="8">
        <v>2000</v>
      </c>
      <c r="X1" s="8">
        <v>2001</v>
      </c>
      <c r="Y1" s="8">
        <v>2002</v>
      </c>
      <c r="Z1" s="8">
        <v>2003</v>
      </c>
      <c r="AA1" s="8">
        <v>2004</v>
      </c>
    </row>
    <row r="2" spans="1:29" ht="12.75">
      <c r="A2" s="1" t="s">
        <v>3</v>
      </c>
      <c r="AB2" s="1" t="s">
        <v>1</v>
      </c>
      <c r="AC2" s="1" t="s">
        <v>2</v>
      </c>
    </row>
    <row r="3" spans="4:27" ht="12.7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9" s="9" customFormat="1" ht="12.75">
      <c r="A4" s="9" t="s">
        <v>26</v>
      </c>
      <c r="C4" s="10"/>
      <c r="D4" s="9">
        <v>53</v>
      </c>
      <c r="E4" s="9">
        <v>1147</v>
      </c>
      <c r="F4" s="9">
        <v>1968</v>
      </c>
      <c r="G4" s="9">
        <v>2275</v>
      </c>
      <c r="H4" s="9">
        <v>2718</v>
      </c>
      <c r="I4" s="9">
        <v>3087</v>
      </c>
      <c r="J4" s="9">
        <v>3377</v>
      </c>
      <c r="K4" s="9">
        <v>3834</v>
      </c>
      <c r="L4" s="9">
        <v>4645</v>
      </c>
      <c r="M4" s="9">
        <v>5549</v>
      </c>
      <c r="N4" s="9">
        <v>5907</v>
      </c>
      <c r="O4" s="9">
        <v>6084</v>
      </c>
      <c r="P4" s="9">
        <v>6213</v>
      </c>
      <c r="Q4" s="9">
        <v>6371</v>
      </c>
      <c r="R4" s="9">
        <v>6502</v>
      </c>
      <c r="S4" s="9">
        <v>6619</v>
      </c>
      <c r="T4" s="9">
        <v>6763</v>
      </c>
      <c r="U4" s="9">
        <v>6900</v>
      </c>
      <c r="V4" s="9">
        <v>7052</v>
      </c>
      <c r="W4" s="9">
        <v>7221</v>
      </c>
      <c r="X4" s="9">
        <v>7390</v>
      </c>
      <c r="Y4" s="9">
        <v>7585</v>
      </c>
      <c r="Z4" s="9">
        <v>8399</v>
      </c>
      <c r="AA4" s="9">
        <v>8621</v>
      </c>
      <c r="AB4" s="9">
        <v>27541</v>
      </c>
      <c r="AC4" s="9">
        <f>SUM(AA4,AB4)</f>
        <v>36162</v>
      </c>
    </row>
    <row r="5" spans="1:27" s="9" customFormat="1" ht="12" customHeight="1">
      <c r="A5" s="9">
        <v>1277</v>
      </c>
      <c r="C5" s="10"/>
      <c r="D5" s="9">
        <f>SUM(D4/36162)*100</f>
        <v>0.1465626901166971</v>
      </c>
      <c r="E5" s="9">
        <f aca="true" t="shared" si="0" ref="E5:AA5">SUM(E4/36162)*100</f>
        <v>3.1718378408273877</v>
      </c>
      <c r="F5" s="9">
        <f t="shared" si="0"/>
        <v>5.442176870748299</v>
      </c>
      <c r="G5" s="9">
        <f t="shared" si="0"/>
        <v>6.291134339914828</v>
      </c>
      <c r="H5" s="9">
        <f t="shared" si="0"/>
        <v>7.516177202588352</v>
      </c>
      <c r="I5" s="9">
        <f t="shared" si="0"/>
        <v>8.536585365853659</v>
      </c>
      <c r="J5" s="9">
        <f t="shared" si="0"/>
        <v>9.338532160831813</v>
      </c>
      <c r="K5" s="9">
        <f t="shared" si="0"/>
        <v>10.602289696366352</v>
      </c>
      <c r="L5" s="9">
        <f t="shared" si="0"/>
        <v>12.844975388529395</v>
      </c>
      <c r="M5" s="9">
        <f t="shared" si="0"/>
        <v>15.344837121840607</v>
      </c>
      <c r="N5" s="9">
        <f t="shared" si="0"/>
        <v>16.334826613572258</v>
      </c>
      <c r="O5" s="9">
        <f t="shared" si="0"/>
        <v>16.82429069188651</v>
      </c>
      <c r="P5" s="9">
        <f t="shared" si="0"/>
        <v>17.181018748963</v>
      </c>
      <c r="Q5" s="9">
        <f t="shared" si="0"/>
        <v>17.617941485537305</v>
      </c>
      <c r="R5" s="9">
        <f t="shared" si="0"/>
        <v>17.980200210165368</v>
      </c>
      <c r="S5" s="9">
        <f t="shared" si="0"/>
        <v>18.303744261932415</v>
      </c>
      <c r="T5" s="9">
        <f t="shared" si="0"/>
        <v>18.701952325645703</v>
      </c>
      <c r="U5" s="9">
        <f t="shared" si="0"/>
        <v>19.080803052928488</v>
      </c>
      <c r="V5" s="9">
        <f t="shared" si="0"/>
        <v>19.501133786848072</v>
      </c>
      <c r="W5" s="9">
        <f t="shared" si="0"/>
        <v>19.96847519495603</v>
      </c>
      <c r="X5" s="9">
        <f t="shared" si="0"/>
        <v>20.435816603063987</v>
      </c>
      <c r="Y5" s="9">
        <f t="shared" si="0"/>
        <v>20.975056689342402</v>
      </c>
      <c r="Z5" s="9">
        <f t="shared" si="0"/>
        <v>23.226038382832808</v>
      </c>
      <c r="AA5" s="1">
        <f t="shared" si="0"/>
        <v>23.839942481057463</v>
      </c>
    </row>
    <row r="6" spans="1:27" ht="12.75">
      <c r="A6" s="1">
        <f>SUM(A5/AB4)*100</f>
        <v>4.6367234305217675</v>
      </c>
      <c r="B6" s="1" t="s">
        <v>25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9" s="9" customFormat="1" ht="12.75">
      <c r="A7" s="9" t="s">
        <v>4</v>
      </c>
      <c r="B7" s="9" t="s">
        <v>23</v>
      </c>
      <c r="C7" s="10"/>
      <c r="D7" s="11">
        <v>0</v>
      </c>
      <c r="E7" s="11">
        <v>49</v>
      </c>
      <c r="F7" s="11">
        <v>32</v>
      </c>
      <c r="G7" s="11">
        <v>13</v>
      </c>
      <c r="H7" s="11">
        <v>11</v>
      </c>
      <c r="I7" s="11">
        <v>12</v>
      </c>
      <c r="J7" s="11">
        <v>11</v>
      </c>
      <c r="K7" s="11">
        <v>24</v>
      </c>
      <c r="L7" s="11">
        <v>31</v>
      </c>
      <c r="M7" s="11">
        <v>47</v>
      </c>
      <c r="N7" s="11">
        <v>12</v>
      </c>
      <c r="O7" s="11">
        <v>8</v>
      </c>
      <c r="P7" s="11">
        <v>7</v>
      </c>
      <c r="Q7" s="11">
        <v>6</v>
      </c>
      <c r="R7" s="11">
        <v>9</v>
      </c>
      <c r="S7" s="11">
        <v>12</v>
      </c>
      <c r="T7" s="11">
        <v>7</v>
      </c>
      <c r="U7" s="11">
        <v>7</v>
      </c>
      <c r="V7" s="11">
        <v>7</v>
      </c>
      <c r="W7" s="11">
        <v>8</v>
      </c>
      <c r="X7" s="11">
        <v>7</v>
      </c>
      <c r="Y7" s="11">
        <v>8</v>
      </c>
      <c r="Z7" s="11">
        <v>27</v>
      </c>
      <c r="AA7" s="11">
        <v>8</v>
      </c>
      <c r="AB7" s="12">
        <f>SUM(AC7-AA8)</f>
        <v>1409</v>
      </c>
      <c r="AC7" s="12">
        <v>1772</v>
      </c>
    </row>
    <row r="8" spans="1:27" s="9" customFormat="1" ht="12.75">
      <c r="A8" s="9">
        <v>40</v>
      </c>
      <c r="B8" s="9" t="s">
        <v>24</v>
      </c>
      <c r="C8" s="10"/>
      <c r="D8" s="9">
        <f>D7</f>
        <v>0</v>
      </c>
      <c r="E8" s="9">
        <f>SUM(D8+E7)</f>
        <v>49</v>
      </c>
      <c r="F8" s="9">
        <f aca="true" t="shared" si="1" ref="F8:AA8">SUM(E8+F7)</f>
        <v>81</v>
      </c>
      <c r="G8" s="9">
        <f t="shared" si="1"/>
        <v>94</v>
      </c>
      <c r="H8" s="9">
        <f t="shared" si="1"/>
        <v>105</v>
      </c>
      <c r="I8" s="9">
        <f t="shared" si="1"/>
        <v>117</v>
      </c>
      <c r="J8" s="9">
        <f t="shared" si="1"/>
        <v>128</v>
      </c>
      <c r="K8" s="9">
        <f t="shared" si="1"/>
        <v>152</v>
      </c>
      <c r="L8" s="9">
        <f t="shared" si="1"/>
        <v>183</v>
      </c>
      <c r="M8" s="9">
        <f t="shared" si="1"/>
        <v>230</v>
      </c>
      <c r="N8" s="9">
        <f t="shared" si="1"/>
        <v>242</v>
      </c>
      <c r="O8" s="9">
        <f t="shared" si="1"/>
        <v>250</v>
      </c>
      <c r="P8" s="9">
        <f t="shared" si="1"/>
        <v>257</v>
      </c>
      <c r="Q8" s="9">
        <f t="shared" si="1"/>
        <v>263</v>
      </c>
      <c r="R8" s="9">
        <f t="shared" si="1"/>
        <v>272</v>
      </c>
      <c r="S8" s="9">
        <f t="shared" si="1"/>
        <v>284</v>
      </c>
      <c r="T8" s="9">
        <f t="shared" si="1"/>
        <v>291</v>
      </c>
      <c r="U8" s="9">
        <f t="shared" si="1"/>
        <v>298</v>
      </c>
      <c r="V8" s="9">
        <f t="shared" si="1"/>
        <v>305</v>
      </c>
      <c r="W8" s="9">
        <f t="shared" si="1"/>
        <v>313</v>
      </c>
      <c r="X8" s="9">
        <f t="shared" si="1"/>
        <v>320</v>
      </c>
      <c r="Y8" s="9">
        <f t="shared" si="1"/>
        <v>328</v>
      </c>
      <c r="Z8" s="9">
        <f t="shared" si="1"/>
        <v>355</v>
      </c>
      <c r="AA8" s="9">
        <f t="shared" si="1"/>
        <v>363</v>
      </c>
    </row>
    <row r="9" spans="1:27" ht="12.75">
      <c r="A9" s="1">
        <f>SUM(A8/AB7)*100</f>
        <v>2.8388928317955995</v>
      </c>
      <c r="B9" s="1" t="s">
        <v>25</v>
      </c>
      <c r="D9" s="1">
        <f>SUM(D8/1772)*100</f>
        <v>0</v>
      </c>
      <c r="E9" s="1">
        <f aca="true" t="shared" si="2" ref="E9:AA9">SUM(E8/1772)*100</f>
        <v>2.765237020316027</v>
      </c>
      <c r="F9" s="1">
        <f t="shared" si="2"/>
        <v>4.571106094808126</v>
      </c>
      <c r="G9" s="1">
        <f t="shared" si="2"/>
        <v>5.304740406320542</v>
      </c>
      <c r="H9" s="1">
        <f t="shared" si="2"/>
        <v>5.925507900677201</v>
      </c>
      <c r="I9" s="1">
        <f t="shared" si="2"/>
        <v>6.602708803611739</v>
      </c>
      <c r="J9" s="1">
        <f t="shared" si="2"/>
        <v>7.223476297968396</v>
      </c>
      <c r="K9" s="1">
        <f t="shared" si="2"/>
        <v>8.577878103837472</v>
      </c>
      <c r="L9" s="1">
        <f t="shared" si="2"/>
        <v>10.327313769751694</v>
      </c>
      <c r="M9" s="1">
        <f t="shared" si="2"/>
        <v>12.979683972911966</v>
      </c>
      <c r="N9" s="1">
        <f t="shared" si="2"/>
        <v>13.656884875846501</v>
      </c>
      <c r="O9" s="1">
        <f t="shared" si="2"/>
        <v>14.108352144469528</v>
      </c>
      <c r="P9" s="1">
        <f t="shared" si="2"/>
        <v>14.503386004514674</v>
      </c>
      <c r="Q9" s="1">
        <f t="shared" si="2"/>
        <v>14.841986455981942</v>
      </c>
      <c r="R9" s="1">
        <f t="shared" si="2"/>
        <v>15.349887133182843</v>
      </c>
      <c r="S9" s="1">
        <f t="shared" si="2"/>
        <v>16.02708803611738</v>
      </c>
      <c r="T9" s="1">
        <f t="shared" si="2"/>
        <v>16.42212189616253</v>
      </c>
      <c r="U9" s="1">
        <f t="shared" si="2"/>
        <v>16.817155756207676</v>
      </c>
      <c r="V9" s="1">
        <f t="shared" si="2"/>
        <v>17.21218961625282</v>
      </c>
      <c r="W9" s="1">
        <f t="shared" si="2"/>
        <v>17.66365688487585</v>
      </c>
      <c r="X9" s="1">
        <f t="shared" si="2"/>
        <v>18.058690744920995</v>
      </c>
      <c r="Y9" s="1">
        <f t="shared" si="2"/>
        <v>18.510158013544018</v>
      </c>
      <c r="Z9" s="1">
        <f t="shared" si="2"/>
        <v>20.033860045146724</v>
      </c>
      <c r="AA9" s="1">
        <f t="shared" si="2"/>
        <v>20.48532731376975</v>
      </c>
    </row>
    <row r="10" spans="4:34" ht="12.75"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5"/>
      <c r="AG10" s="1" t="s">
        <v>27</v>
      </c>
      <c r="AH10" s="1" t="s">
        <v>28</v>
      </c>
    </row>
    <row r="11" spans="1:34" s="9" customFormat="1" ht="12.75">
      <c r="A11" s="9" t="s">
        <v>5</v>
      </c>
      <c r="C11" s="10"/>
      <c r="D11" s="11">
        <v>0</v>
      </c>
      <c r="E11" s="11">
        <v>1</v>
      </c>
      <c r="F11" s="11">
        <v>2</v>
      </c>
      <c r="G11" s="11">
        <v>2</v>
      </c>
      <c r="H11" s="11">
        <v>2</v>
      </c>
      <c r="I11" s="11">
        <v>1</v>
      </c>
      <c r="J11" s="11">
        <v>2</v>
      </c>
      <c r="K11" s="11">
        <v>1</v>
      </c>
      <c r="L11" s="11">
        <v>6</v>
      </c>
      <c r="M11" s="11">
        <v>12</v>
      </c>
      <c r="N11" s="11">
        <v>5</v>
      </c>
      <c r="O11" s="11">
        <v>1</v>
      </c>
      <c r="P11" s="11">
        <v>3</v>
      </c>
      <c r="Q11" s="11">
        <v>3</v>
      </c>
      <c r="R11" s="11">
        <v>5</v>
      </c>
      <c r="S11" s="11">
        <v>2</v>
      </c>
      <c r="T11" s="11">
        <v>1</v>
      </c>
      <c r="U11" s="11">
        <v>2</v>
      </c>
      <c r="V11" s="11">
        <v>2</v>
      </c>
      <c r="W11" s="11">
        <v>3</v>
      </c>
      <c r="X11" s="11">
        <v>3</v>
      </c>
      <c r="Y11" s="11">
        <v>1</v>
      </c>
      <c r="Z11" s="11">
        <v>18</v>
      </c>
      <c r="AA11" s="11">
        <v>8</v>
      </c>
      <c r="AB11" s="12">
        <f>SUM(AC11-AA12)</f>
        <v>1461</v>
      </c>
      <c r="AC11" s="9">
        <v>1547</v>
      </c>
      <c r="AF11" s="9" t="s">
        <v>26</v>
      </c>
      <c r="AG11" s="1">
        <v>4.6367234305217675</v>
      </c>
      <c r="AH11" s="1">
        <v>23.839942481057463</v>
      </c>
    </row>
    <row r="12" spans="1:34" s="9" customFormat="1" ht="12.75">
      <c r="A12" s="9">
        <v>87</v>
      </c>
      <c r="C12" s="10"/>
      <c r="D12" s="9">
        <f>D11</f>
        <v>0</v>
      </c>
      <c r="E12" s="9">
        <f>SUM(D12+E11)</f>
        <v>1</v>
      </c>
      <c r="F12" s="9">
        <f aca="true" t="shared" si="3" ref="F12:AA12">SUM(E12+F11)</f>
        <v>3</v>
      </c>
      <c r="G12" s="9">
        <f t="shared" si="3"/>
        <v>5</v>
      </c>
      <c r="H12" s="9">
        <f t="shared" si="3"/>
        <v>7</v>
      </c>
      <c r="I12" s="9">
        <f t="shared" si="3"/>
        <v>8</v>
      </c>
      <c r="J12" s="9">
        <f t="shared" si="3"/>
        <v>10</v>
      </c>
      <c r="K12" s="9">
        <f t="shared" si="3"/>
        <v>11</v>
      </c>
      <c r="L12" s="9">
        <f t="shared" si="3"/>
        <v>17</v>
      </c>
      <c r="M12" s="9">
        <f t="shared" si="3"/>
        <v>29</v>
      </c>
      <c r="N12" s="9">
        <f t="shared" si="3"/>
        <v>34</v>
      </c>
      <c r="O12" s="9">
        <f t="shared" si="3"/>
        <v>35</v>
      </c>
      <c r="P12" s="9">
        <f t="shared" si="3"/>
        <v>38</v>
      </c>
      <c r="Q12" s="9">
        <f t="shared" si="3"/>
        <v>41</v>
      </c>
      <c r="R12" s="9">
        <f t="shared" si="3"/>
        <v>46</v>
      </c>
      <c r="S12" s="9">
        <f t="shared" si="3"/>
        <v>48</v>
      </c>
      <c r="T12" s="9">
        <f t="shared" si="3"/>
        <v>49</v>
      </c>
      <c r="U12" s="9">
        <f t="shared" si="3"/>
        <v>51</v>
      </c>
      <c r="V12" s="9">
        <f t="shared" si="3"/>
        <v>53</v>
      </c>
      <c r="W12" s="9">
        <f t="shared" si="3"/>
        <v>56</v>
      </c>
      <c r="X12" s="9">
        <f t="shared" si="3"/>
        <v>59</v>
      </c>
      <c r="Y12" s="9">
        <f t="shared" si="3"/>
        <v>60</v>
      </c>
      <c r="Z12" s="9">
        <f t="shared" si="3"/>
        <v>78</v>
      </c>
      <c r="AA12" s="9">
        <f t="shared" si="3"/>
        <v>86</v>
      </c>
      <c r="AF12" s="9" t="s">
        <v>4</v>
      </c>
      <c r="AG12" s="1">
        <v>2.8388928317955995</v>
      </c>
      <c r="AH12" s="1">
        <v>20.48532731376975</v>
      </c>
    </row>
    <row r="13" spans="1:34" ht="12.75">
      <c r="A13" s="1">
        <f>SUM(A12/AB11)*100</f>
        <v>5.95482546201232</v>
      </c>
      <c r="D13" s="1">
        <f>SUM(D12/1547)*100</f>
        <v>0</v>
      </c>
      <c r="E13" s="1">
        <f aca="true" t="shared" si="4" ref="E13:AA13">SUM(E12/1547)*100</f>
        <v>0.06464124111182934</v>
      </c>
      <c r="F13" s="1">
        <f t="shared" si="4"/>
        <v>0.19392372333548805</v>
      </c>
      <c r="G13" s="1">
        <f t="shared" si="4"/>
        <v>0.3232062055591467</v>
      </c>
      <c r="H13" s="1">
        <f t="shared" si="4"/>
        <v>0.4524886877828055</v>
      </c>
      <c r="I13" s="1">
        <f t="shared" si="4"/>
        <v>0.5171299288946347</v>
      </c>
      <c r="J13" s="1">
        <f t="shared" si="4"/>
        <v>0.6464124111182934</v>
      </c>
      <c r="K13" s="1">
        <f t="shared" si="4"/>
        <v>0.7110536522301228</v>
      </c>
      <c r="L13" s="1">
        <f t="shared" si="4"/>
        <v>1.098901098901099</v>
      </c>
      <c r="M13" s="1">
        <f t="shared" si="4"/>
        <v>1.874595992243051</v>
      </c>
      <c r="N13" s="1">
        <f t="shared" si="4"/>
        <v>2.197802197802198</v>
      </c>
      <c r="O13" s="1">
        <f t="shared" si="4"/>
        <v>2.262443438914027</v>
      </c>
      <c r="P13" s="1">
        <f t="shared" si="4"/>
        <v>2.4563671622495153</v>
      </c>
      <c r="Q13" s="1">
        <f t="shared" si="4"/>
        <v>2.650290885585003</v>
      </c>
      <c r="R13" s="1">
        <f t="shared" si="4"/>
        <v>2.9734970911441496</v>
      </c>
      <c r="S13" s="1">
        <f t="shared" si="4"/>
        <v>3.1027795733678087</v>
      </c>
      <c r="T13" s="1">
        <f t="shared" si="4"/>
        <v>3.167420814479638</v>
      </c>
      <c r="U13" s="1">
        <f t="shared" si="4"/>
        <v>3.296703296703297</v>
      </c>
      <c r="V13" s="1">
        <f t="shared" si="4"/>
        <v>3.4259857789269557</v>
      </c>
      <c r="W13" s="1">
        <f t="shared" si="4"/>
        <v>3.619909502262444</v>
      </c>
      <c r="X13" s="1">
        <f t="shared" si="4"/>
        <v>3.8138332255979317</v>
      </c>
      <c r="Y13" s="1">
        <f t="shared" si="4"/>
        <v>3.878474466709761</v>
      </c>
      <c r="Z13" s="1">
        <f t="shared" si="4"/>
        <v>5.042016806722689</v>
      </c>
      <c r="AA13" s="1">
        <f t="shared" si="4"/>
        <v>5.559146735617324</v>
      </c>
      <c r="AF13" s="9" t="s">
        <v>5</v>
      </c>
      <c r="AG13" s="1">
        <v>5.95482546201232</v>
      </c>
      <c r="AH13" s="1">
        <v>5.559146735617324</v>
      </c>
    </row>
    <row r="14" spans="4:34" ht="12.7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5"/>
      <c r="AF14" s="9" t="s">
        <v>6</v>
      </c>
      <c r="AG14" s="1">
        <v>1.849217638691323</v>
      </c>
      <c r="AH14" s="1">
        <v>4.807041299932295</v>
      </c>
    </row>
    <row r="15" spans="1:34" s="9" customFormat="1" ht="12.75">
      <c r="A15" s="9" t="s">
        <v>6</v>
      </c>
      <c r="C15" s="10"/>
      <c r="D15" s="11">
        <v>0</v>
      </c>
      <c r="E15" s="11">
        <v>1</v>
      </c>
      <c r="F15" s="11">
        <v>3</v>
      </c>
      <c r="G15" s="11">
        <v>1</v>
      </c>
      <c r="H15" s="11">
        <v>4</v>
      </c>
      <c r="I15" s="11">
        <v>3</v>
      </c>
      <c r="J15" s="11">
        <v>3</v>
      </c>
      <c r="K15" s="11">
        <v>6</v>
      </c>
      <c r="L15" s="11">
        <v>7</v>
      </c>
      <c r="M15" s="11">
        <v>6</v>
      </c>
      <c r="N15" s="11">
        <v>9</v>
      </c>
      <c r="O15" s="11">
        <v>3</v>
      </c>
      <c r="P15" s="11">
        <v>2</v>
      </c>
      <c r="Q15" s="11">
        <v>2</v>
      </c>
      <c r="R15" s="11">
        <v>0</v>
      </c>
      <c r="S15" s="11">
        <v>1</v>
      </c>
      <c r="T15" s="11">
        <v>2</v>
      </c>
      <c r="U15" s="11">
        <v>3</v>
      </c>
      <c r="V15" s="11">
        <v>1</v>
      </c>
      <c r="W15" s="11">
        <v>0</v>
      </c>
      <c r="X15" s="11">
        <v>4</v>
      </c>
      <c r="Y15" s="11">
        <v>1</v>
      </c>
      <c r="Z15" s="11">
        <v>6</v>
      </c>
      <c r="AA15" s="11">
        <v>3</v>
      </c>
      <c r="AB15" s="12">
        <f>SUM(AC15-AA16)</f>
        <v>1406</v>
      </c>
      <c r="AC15" s="9">
        <v>1477</v>
      </c>
      <c r="AF15" s="9" t="s">
        <v>7</v>
      </c>
      <c r="AG15" s="1">
        <v>5.805958747135217</v>
      </c>
      <c r="AH15" s="1">
        <v>27.034559643255296</v>
      </c>
    </row>
    <row r="16" spans="1:34" s="9" customFormat="1" ht="12.75">
      <c r="A16" s="9">
        <v>26</v>
      </c>
      <c r="C16" s="10"/>
      <c r="D16" s="9">
        <f>D15</f>
        <v>0</v>
      </c>
      <c r="E16" s="9">
        <f aca="true" t="shared" si="5" ref="E16:AA16">SUM(D16+E15)</f>
        <v>1</v>
      </c>
      <c r="F16" s="9">
        <f t="shared" si="5"/>
        <v>4</v>
      </c>
      <c r="G16" s="9">
        <f t="shared" si="5"/>
        <v>5</v>
      </c>
      <c r="H16" s="9">
        <f t="shared" si="5"/>
        <v>9</v>
      </c>
      <c r="I16" s="9">
        <f t="shared" si="5"/>
        <v>12</v>
      </c>
      <c r="J16" s="9">
        <f t="shared" si="5"/>
        <v>15</v>
      </c>
      <c r="K16" s="9">
        <f t="shared" si="5"/>
        <v>21</v>
      </c>
      <c r="L16" s="9">
        <f t="shared" si="5"/>
        <v>28</v>
      </c>
      <c r="M16" s="9">
        <f t="shared" si="5"/>
        <v>34</v>
      </c>
      <c r="N16" s="9">
        <f t="shared" si="5"/>
        <v>43</v>
      </c>
      <c r="O16" s="9">
        <f t="shared" si="5"/>
        <v>46</v>
      </c>
      <c r="P16" s="9">
        <f t="shared" si="5"/>
        <v>48</v>
      </c>
      <c r="Q16" s="9">
        <f t="shared" si="5"/>
        <v>50</v>
      </c>
      <c r="R16" s="9">
        <f t="shared" si="5"/>
        <v>50</v>
      </c>
      <c r="S16" s="9">
        <f t="shared" si="5"/>
        <v>51</v>
      </c>
      <c r="T16" s="9">
        <f t="shared" si="5"/>
        <v>53</v>
      </c>
      <c r="U16" s="9">
        <f t="shared" si="5"/>
        <v>56</v>
      </c>
      <c r="V16" s="9">
        <f t="shared" si="5"/>
        <v>57</v>
      </c>
      <c r="W16" s="9">
        <f t="shared" si="5"/>
        <v>57</v>
      </c>
      <c r="X16" s="9">
        <f t="shared" si="5"/>
        <v>61</v>
      </c>
      <c r="Y16" s="9">
        <f t="shared" si="5"/>
        <v>62</v>
      </c>
      <c r="Z16" s="9">
        <f t="shared" si="5"/>
        <v>68</v>
      </c>
      <c r="AA16" s="9">
        <f t="shared" si="5"/>
        <v>71</v>
      </c>
      <c r="AF16" s="9" t="s">
        <v>8</v>
      </c>
      <c r="AG16" s="1">
        <v>7.172131147540983</v>
      </c>
      <c r="AH16" s="1">
        <v>42.92397660818714</v>
      </c>
    </row>
    <row r="17" spans="1:34" ht="12.75">
      <c r="A17" s="1">
        <f>SUM(A16/AB15)*100</f>
        <v>1.849217638691323</v>
      </c>
      <c r="D17" s="1">
        <f>SUM(D16/1477)*100</f>
        <v>0</v>
      </c>
      <c r="E17" s="1">
        <f aca="true" t="shared" si="6" ref="E17:AA17">SUM(E16/1477)*100</f>
        <v>0.06770480704129993</v>
      </c>
      <c r="F17" s="1">
        <f t="shared" si="6"/>
        <v>0.2708192281651997</v>
      </c>
      <c r="G17" s="1">
        <f t="shared" si="6"/>
        <v>0.3385240352064997</v>
      </c>
      <c r="H17" s="1">
        <f t="shared" si="6"/>
        <v>0.6093432633716994</v>
      </c>
      <c r="I17" s="1">
        <f t="shared" si="6"/>
        <v>0.8124576844955992</v>
      </c>
      <c r="J17" s="1">
        <f t="shared" si="6"/>
        <v>1.0155721056194988</v>
      </c>
      <c r="K17" s="1">
        <f t="shared" si="6"/>
        <v>1.4218009478672986</v>
      </c>
      <c r="L17" s="1">
        <f t="shared" si="6"/>
        <v>1.8957345971563981</v>
      </c>
      <c r="M17" s="1">
        <f t="shared" si="6"/>
        <v>2.3019634394041977</v>
      </c>
      <c r="N17" s="1">
        <f t="shared" si="6"/>
        <v>2.911306702775897</v>
      </c>
      <c r="O17" s="1">
        <f t="shared" si="6"/>
        <v>3.1144211238997968</v>
      </c>
      <c r="P17" s="1">
        <f t="shared" si="6"/>
        <v>3.2498307379823967</v>
      </c>
      <c r="Q17" s="1">
        <f t="shared" si="6"/>
        <v>3.3852403520649963</v>
      </c>
      <c r="R17" s="1">
        <f t="shared" si="6"/>
        <v>3.3852403520649963</v>
      </c>
      <c r="S17" s="1">
        <f t="shared" si="6"/>
        <v>3.4529451591062967</v>
      </c>
      <c r="T17" s="1">
        <f t="shared" si="6"/>
        <v>3.5883547731888963</v>
      </c>
      <c r="U17" s="1">
        <f t="shared" si="6"/>
        <v>3.7914691943127963</v>
      </c>
      <c r="V17" s="1">
        <f t="shared" si="6"/>
        <v>3.859174001354096</v>
      </c>
      <c r="W17" s="1">
        <f t="shared" si="6"/>
        <v>3.859174001354096</v>
      </c>
      <c r="X17" s="1">
        <f t="shared" si="6"/>
        <v>4.129993229519296</v>
      </c>
      <c r="Y17" s="1">
        <f t="shared" si="6"/>
        <v>4.197698036560596</v>
      </c>
      <c r="Z17" s="1">
        <f t="shared" si="6"/>
        <v>4.603926878808395</v>
      </c>
      <c r="AA17" s="1">
        <f t="shared" si="6"/>
        <v>4.807041299932295</v>
      </c>
      <c r="AF17" s="9" t="s">
        <v>9</v>
      </c>
      <c r="AG17" s="1">
        <v>3.369175627240143</v>
      </c>
      <c r="AH17" s="1">
        <v>21.804932735426007</v>
      </c>
    </row>
    <row r="18" spans="32:34" ht="15" customHeight="1">
      <c r="AF18" s="9" t="s">
        <v>10</v>
      </c>
      <c r="AG18" s="1">
        <v>7.919621749408984</v>
      </c>
      <c r="AH18" s="1">
        <v>36.95976154992549</v>
      </c>
    </row>
    <row r="19" spans="1:34" s="9" customFormat="1" ht="12.75">
      <c r="A19" s="9" t="s">
        <v>7</v>
      </c>
      <c r="C19" s="10"/>
      <c r="D19" s="9">
        <v>2</v>
      </c>
      <c r="E19" s="9">
        <v>77</v>
      </c>
      <c r="F19" s="9">
        <v>42</v>
      </c>
      <c r="G19" s="9">
        <v>14</v>
      </c>
      <c r="H19" s="9">
        <v>24</v>
      </c>
      <c r="I19" s="9">
        <v>16</v>
      </c>
      <c r="J19" s="9">
        <v>22</v>
      </c>
      <c r="K19" s="9">
        <v>29</v>
      </c>
      <c r="L19" s="9">
        <v>36</v>
      </c>
      <c r="M19" s="9">
        <v>49</v>
      </c>
      <c r="N19" s="9">
        <v>15</v>
      </c>
      <c r="O19" s="9">
        <v>12</v>
      </c>
      <c r="P19" s="9">
        <v>3</v>
      </c>
      <c r="Q19" s="9">
        <v>6</v>
      </c>
      <c r="R19" s="9">
        <v>4</v>
      </c>
      <c r="S19" s="9">
        <v>12</v>
      </c>
      <c r="T19" s="9">
        <v>12</v>
      </c>
      <c r="U19" s="9">
        <v>8</v>
      </c>
      <c r="V19" s="9">
        <v>13</v>
      </c>
      <c r="W19" s="9">
        <v>15</v>
      </c>
      <c r="X19" s="9">
        <v>13</v>
      </c>
      <c r="Y19" s="9">
        <v>8</v>
      </c>
      <c r="Z19" s="9">
        <v>40</v>
      </c>
      <c r="AA19" s="9">
        <v>13</v>
      </c>
      <c r="AB19" s="12">
        <f>SUM(AC19-AA20)</f>
        <v>1309</v>
      </c>
      <c r="AC19" s="9">
        <v>1794</v>
      </c>
      <c r="AF19" s="9" t="s">
        <v>29</v>
      </c>
      <c r="AG19" s="1">
        <v>2.528089887640449</v>
      </c>
      <c r="AH19" s="1">
        <v>4.897595725734639</v>
      </c>
    </row>
    <row r="20" spans="1:34" s="9" customFormat="1" ht="12.75">
      <c r="A20" s="9">
        <v>76</v>
      </c>
      <c r="C20" s="10"/>
      <c r="D20" s="9">
        <f>D19</f>
        <v>2</v>
      </c>
      <c r="E20" s="9">
        <f aca="true" t="shared" si="7" ref="E20:AA20">SUM(D20+E19)</f>
        <v>79</v>
      </c>
      <c r="F20" s="9">
        <f t="shared" si="7"/>
        <v>121</v>
      </c>
      <c r="G20" s="9">
        <f t="shared" si="7"/>
        <v>135</v>
      </c>
      <c r="H20" s="9">
        <f t="shared" si="7"/>
        <v>159</v>
      </c>
      <c r="I20" s="9">
        <f t="shared" si="7"/>
        <v>175</v>
      </c>
      <c r="J20" s="9">
        <f t="shared" si="7"/>
        <v>197</v>
      </c>
      <c r="K20" s="9">
        <f t="shared" si="7"/>
        <v>226</v>
      </c>
      <c r="L20" s="9">
        <f t="shared" si="7"/>
        <v>262</v>
      </c>
      <c r="M20" s="9">
        <f t="shared" si="7"/>
        <v>311</v>
      </c>
      <c r="N20" s="9">
        <f t="shared" si="7"/>
        <v>326</v>
      </c>
      <c r="O20" s="9">
        <f t="shared" si="7"/>
        <v>338</v>
      </c>
      <c r="P20" s="9">
        <f t="shared" si="7"/>
        <v>341</v>
      </c>
      <c r="Q20" s="9">
        <f t="shared" si="7"/>
        <v>347</v>
      </c>
      <c r="R20" s="9">
        <f t="shared" si="7"/>
        <v>351</v>
      </c>
      <c r="S20" s="9">
        <f t="shared" si="7"/>
        <v>363</v>
      </c>
      <c r="T20" s="9">
        <f t="shared" si="7"/>
        <v>375</v>
      </c>
      <c r="U20" s="9">
        <f t="shared" si="7"/>
        <v>383</v>
      </c>
      <c r="V20" s="9">
        <f t="shared" si="7"/>
        <v>396</v>
      </c>
      <c r="W20" s="9">
        <f t="shared" si="7"/>
        <v>411</v>
      </c>
      <c r="X20" s="9">
        <f t="shared" si="7"/>
        <v>424</v>
      </c>
      <c r="Y20" s="9">
        <f t="shared" si="7"/>
        <v>432</v>
      </c>
      <c r="Z20" s="9">
        <f t="shared" si="7"/>
        <v>472</v>
      </c>
      <c r="AA20" s="9">
        <f t="shared" si="7"/>
        <v>485</v>
      </c>
      <c r="AF20" s="9" t="s">
        <v>11</v>
      </c>
      <c r="AG20" s="1">
        <v>1.7768301350390905</v>
      </c>
      <c r="AH20" s="1">
        <v>6.262491672218521</v>
      </c>
    </row>
    <row r="21" spans="1:34" ht="12.75">
      <c r="A21" s="1">
        <f>SUM(A20/AB19)*100</f>
        <v>5.805958747135217</v>
      </c>
      <c r="D21" s="1">
        <f>SUM(D20/1794)*100</f>
        <v>0.11148272017837235</v>
      </c>
      <c r="E21" s="1">
        <f aca="true" t="shared" si="8" ref="E21:AA21">SUM(E20/1794)*100</f>
        <v>4.403567447045708</v>
      </c>
      <c r="F21" s="1">
        <f t="shared" si="8"/>
        <v>6.744704570791528</v>
      </c>
      <c r="G21" s="1">
        <f t="shared" si="8"/>
        <v>7.5250836120401345</v>
      </c>
      <c r="H21" s="1">
        <f t="shared" si="8"/>
        <v>8.862876254180602</v>
      </c>
      <c r="I21" s="1">
        <f t="shared" si="8"/>
        <v>9.75473801560758</v>
      </c>
      <c r="J21" s="1">
        <f t="shared" si="8"/>
        <v>10.981047937569677</v>
      </c>
      <c r="K21" s="1">
        <f t="shared" si="8"/>
        <v>12.597547380156076</v>
      </c>
      <c r="L21" s="1">
        <f t="shared" si="8"/>
        <v>14.604236343366777</v>
      </c>
      <c r="M21" s="1">
        <f t="shared" si="8"/>
        <v>17.3355629877369</v>
      </c>
      <c r="N21" s="1">
        <f t="shared" si="8"/>
        <v>18.171683389074694</v>
      </c>
      <c r="O21" s="1">
        <f t="shared" si="8"/>
        <v>18.84057971014493</v>
      </c>
      <c r="P21" s="1">
        <f t="shared" si="8"/>
        <v>19.007803790412485</v>
      </c>
      <c r="Q21" s="1">
        <f t="shared" si="8"/>
        <v>19.342251950947603</v>
      </c>
      <c r="R21" s="1">
        <f t="shared" si="8"/>
        <v>19.565217391304348</v>
      </c>
      <c r="S21" s="1">
        <f t="shared" si="8"/>
        <v>20.234113712374583</v>
      </c>
      <c r="T21" s="1">
        <f t="shared" si="8"/>
        <v>20.903010033444815</v>
      </c>
      <c r="U21" s="1">
        <f t="shared" si="8"/>
        <v>21.348940914158305</v>
      </c>
      <c r="V21" s="1">
        <f t="shared" si="8"/>
        <v>22.073578595317723</v>
      </c>
      <c r="W21" s="1">
        <f t="shared" si="8"/>
        <v>22.909698996655518</v>
      </c>
      <c r="X21" s="1">
        <f t="shared" si="8"/>
        <v>23.634336677814936</v>
      </c>
      <c r="Y21" s="1">
        <f t="shared" si="8"/>
        <v>24.08026755852843</v>
      </c>
      <c r="Z21" s="1">
        <f t="shared" si="8"/>
        <v>26.30992196209587</v>
      </c>
      <c r="AA21" s="1">
        <f t="shared" si="8"/>
        <v>27.034559643255296</v>
      </c>
      <c r="AF21" s="9" t="s">
        <v>12</v>
      </c>
      <c r="AG21" s="1">
        <v>4.957678355501813</v>
      </c>
      <c r="AH21" s="1">
        <v>40.10659560293138</v>
      </c>
    </row>
    <row r="22" spans="32:34" ht="12.75">
      <c r="AF22" s="9" t="s">
        <v>13</v>
      </c>
      <c r="AG22" s="1">
        <v>5.196304849884527</v>
      </c>
      <c r="AH22" s="1">
        <v>8.35978835978836</v>
      </c>
    </row>
    <row r="23" spans="1:34" s="9" customFormat="1" ht="12.75">
      <c r="A23" s="9" t="s">
        <v>8</v>
      </c>
      <c r="C23" s="10"/>
      <c r="D23" s="9">
        <v>0</v>
      </c>
      <c r="E23" s="9">
        <v>40</v>
      </c>
      <c r="F23" s="9">
        <v>36</v>
      </c>
      <c r="G23" s="9">
        <v>15</v>
      </c>
      <c r="H23" s="9">
        <v>23</v>
      </c>
      <c r="I23" s="9">
        <v>14</v>
      </c>
      <c r="J23" s="9">
        <v>6</v>
      </c>
      <c r="K23" s="9">
        <v>21</v>
      </c>
      <c r="L23" s="9">
        <v>31</v>
      </c>
      <c r="M23" s="9">
        <v>36</v>
      </c>
      <c r="N23" s="9">
        <v>18</v>
      </c>
      <c r="O23" s="9">
        <v>6</v>
      </c>
      <c r="P23" s="9">
        <v>4</v>
      </c>
      <c r="Q23" s="9">
        <v>6</v>
      </c>
      <c r="R23" s="9">
        <v>6</v>
      </c>
      <c r="S23" s="9">
        <v>5</v>
      </c>
      <c r="T23" s="9">
        <v>9</v>
      </c>
      <c r="U23" s="9">
        <v>5</v>
      </c>
      <c r="V23" s="9">
        <v>6</v>
      </c>
      <c r="W23" s="9">
        <v>15</v>
      </c>
      <c r="X23" s="9">
        <v>8</v>
      </c>
      <c r="Y23" s="9">
        <v>5</v>
      </c>
      <c r="Z23" s="9">
        <v>40</v>
      </c>
      <c r="AA23" s="9">
        <v>12</v>
      </c>
      <c r="AB23" s="12">
        <f>SUM(AC23-AA24)</f>
        <v>488</v>
      </c>
      <c r="AC23" s="9">
        <v>855</v>
      </c>
      <c r="AF23" s="9" t="s">
        <v>14</v>
      </c>
      <c r="AG23" s="1">
        <v>4.876741693461951</v>
      </c>
      <c r="AH23" s="1">
        <v>35.89831672964617</v>
      </c>
    </row>
    <row r="24" spans="1:34" s="9" customFormat="1" ht="12.75">
      <c r="A24" s="9">
        <v>35</v>
      </c>
      <c r="C24" s="10"/>
      <c r="D24" s="9">
        <f>D23</f>
        <v>0</v>
      </c>
      <c r="E24" s="9">
        <f aca="true" t="shared" si="9" ref="E24:AA24">SUM(D24+E23)</f>
        <v>40</v>
      </c>
      <c r="F24" s="9">
        <f t="shared" si="9"/>
        <v>76</v>
      </c>
      <c r="G24" s="9">
        <f t="shared" si="9"/>
        <v>91</v>
      </c>
      <c r="H24" s="9">
        <f t="shared" si="9"/>
        <v>114</v>
      </c>
      <c r="I24" s="9">
        <f t="shared" si="9"/>
        <v>128</v>
      </c>
      <c r="J24" s="9">
        <f t="shared" si="9"/>
        <v>134</v>
      </c>
      <c r="K24" s="9">
        <f t="shared" si="9"/>
        <v>155</v>
      </c>
      <c r="L24" s="9">
        <f t="shared" si="9"/>
        <v>186</v>
      </c>
      <c r="M24" s="9">
        <f t="shared" si="9"/>
        <v>222</v>
      </c>
      <c r="N24" s="9">
        <f t="shared" si="9"/>
        <v>240</v>
      </c>
      <c r="O24" s="9">
        <f t="shared" si="9"/>
        <v>246</v>
      </c>
      <c r="P24" s="9">
        <f t="shared" si="9"/>
        <v>250</v>
      </c>
      <c r="Q24" s="9">
        <f t="shared" si="9"/>
        <v>256</v>
      </c>
      <c r="R24" s="9">
        <f t="shared" si="9"/>
        <v>262</v>
      </c>
      <c r="S24" s="9">
        <f t="shared" si="9"/>
        <v>267</v>
      </c>
      <c r="T24" s="9">
        <f t="shared" si="9"/>
        <v>276</v>
      </c>
      <c r="U24" s="9">
        <f t="shared" si="9"/>
        <v>281</v>
      </c>
      <c r="V24" s="9">
        <f t="shared" si="9"/>
        <v>287</v>
      </c>
      <c r="W24" s="9">
        <f t="shared" si="9"/>
        <v>302</v>
      </c>
      <c r="X24" s="9">
        <f t="shared" si="9"/>
        <v>310</v>
      </c>
      <c r="Y24" s="9">
        <f t="shared" si="9"/>
        <v>315</v>
      </c>
      <c r="Z24" s="9">
        <f t="shared" si="9"/>
        <v>355</v>
      </c>
      <c r="AA24" s="9">
        <f t="shared" si="9"/>
        <v>367</v>
      </c>
      <c r="AB24" s="12"/>
      <c r="AF24" s="9" t="s">
        <v>15</v>
      </c>
      <c r="AG24" s="1">
        <v>2.2013860578883</v>
      </c>
      <c r="AH24" s="1">
        <v>9.148148148148149</v>
      </c>
    </row>
    <row r="25" spans="1:34" ht="12.75">
      <c r="A25" s="1">
        <f>SUM(A24/AB23)*100</f>
        <v>7.172131147540983</v>
      </c>
      <c r="D25" s="1">
        <f>SUM(D24/855)*100</f>
        <v>0</v>
      </c>
      <c r="E25" s="1">
        <f aca="true" t="shared" si="10" ref="E25:AA25">SUM(E24/855)*100</f>
        <v>4.678362573099415</v>
      </c>
      <c r="F25" s="1">
        <f t="shared" si="10"/>
        <v>8.88888888888889</v>
      </c>
      <c r="G25" s="1">
        <f t="shared" si="10"/>
        <v>10.64327485380117</v>
      </c>
      <c r="H25" s="1">
        <f t="shared" si="10"/>
        <v>13.333333333333334</v>
      </c>
      <c r="I25" s="1">
        <f t="shared" si="10"/>
        <v>14.97076023391813</v>
      </c>
      <c r="J25" s="1">
        <f t="shared" si="10"/>
        <v>15.67251461988304</v>
      </c>
      <c r="K25" s="1">
        <f t="shared" si="10"/>
        <v>18.128654970760234</v>
      </c>
      <c r="L25" s="1">
        <f t="shared" si="10"/>
        <v>21.75438596491228</v>
      </c>
      <c r="M25" s="1">
        <f t="shared" si="10"/>
        <v>25.964912280701753</v>
      </c>
      <c r="N25" s="1">
        <f t="shared" si="10"/>
        <v>28.07017543859649</v>
      </c>
      <c r="O25" s="1">
        <f t="shared" si="10"/>
        <v>28.771929824561404</v>
      </c>
      <c r="P25" s="1">
        <f t="shared" si="10"/>
        <v>29.239766081871345</v>
      </c>
      <c r="Q25" s="1">
        <f t="shared" si="10"/>
        <v>29.94152046783626</v>
      </c>
      <c r="R25" s="1">
        <f t="shared" si="10"/>
        <v>30.643274853801174</v>
      </c>
      <c r="S25" s="1">
        <f t="shared" si="10"/>
        <v>31.2280701754386</v>
      </c>
      <c r="T25" s="1">
        <f t="shared" si="10"/>
        <v>32.280701754385966</v>
      </c>
      <c r="U25" s="1">
        <f t="shared" si="10"/>
        <v>32.865497076023395</v>
      </c>
      <c r="V25" s="1">
        <f t="shared" si="10"/>
        <v>33.567251461988306</v>
      </c>
      <c r="W25" s="1">
        <f t="shared" si="10"/>
        <v>35.32163742690059</v>
      </c>
      <c r="X25" s="1">
        <f t="shared" si="10"/>
        <v>36.25730994152047</v>
      </c>
      <c r="Y25" s="1">
        <f t="shared" si="10"/>
        <v>36.84210526315789</v>
      </c>
      <c r="Z25" s="1">
        <f t="shared" si="10"/>
        <v>41.52046783625731</v>
      </c>
      <c r="AA25" s="1">
        <f t="shared" si="10"/>
        <v>42.92397660818714</v>
      </c>
      <c r="AF25" s="9" t="s">
        <v>16</v>
      </c>
      <c r="AG25" s="1">
        <v>7.162162162162162</v>
      </c>
      <c r="AH25" s="1">
        <v>29.72459639126306</v>
      </c>
    </row>
    <row r="26" spans="32:34" ht="12.75">
      <c r="AF26" s="9" t="s">
        <v>17</v>
      </c>
      <c r="AG26" s="1">
        <v>3.056768558951965</v>
      </c>
      <c r="AH26" s="1">
        <v>23.411371237458194</v>
      </c>
    </row>
    <row r="27" spans="1:34" s="9" customFormat="1" ht="12.75">
      <c r="A27" s="9" t="s">
        <v>9</v>
      </c>
      <c r="C27" s="10"/>
      <c r="D27" s="9">
        <v>1</v>
      </c>
      <c r="E27" s="9">
        <v>49</v>
      </c>
      <c r="F27" s="9">
        <v>51</v>
      </c>
      <c r="G27" s="9">
        <v>12</v>
      </c>
      <c r="H27" s="9">
        <v>20</v>
      </c>
      <c r="I27" s="9">
        <v>20</v>
      </c>
      <c r="J27" s="9">
        <v>11</v>
      </c>
      <c r="K27" s="9">
        <v>24</v>
      </c>
      <c r="L27" s="9">
        <v>41</v>
      </c>
      <c r="M27" s="9">
        <v>39</v>
      </c>
      <c r="N27" s="9">
        <v>15</v>
      </c>
      <c r="O27" s="9">
        <v>4</v>
      </c>
      <c r="P27" s="9">
        <v>7</v>
      </c>
      <c r="Q27" s="9">
        <v>11</v>
      </c>
      <c r="R27" s="9">
        <v>3</v>
      </c>
      <c r="S27" s="9">
        <v>3</v>
      </c>
      <c r="T27" s="9">
        <v>7</v>
      </c>
      <c r="U27" s="9">
        <v>10</v>
      </c>
      <c r="V27" s="9">
        <v>7</v>
      </c>
      <c r="W27" s="9">
        <v>7</v>
      </c>
      <c r="X27" s="9">
        <v>2</v>
      </c>
      <c r="Y27" s="9">
        <v>9</v>
      </c>
      <c r="Z27" s="9">
        <v>28</v>
      </c>
      <c r="AA27" s="9">
        <v>8</v>
      </c>
      <c r="AB27" s="12">
        <f>SUM(AC27-AA28)</f>
        <v>1395</v>
      </c>
      <c r="AC27" s="9">
        <v>1784</v>
      </c>
      <c r="AF27" s="9" t="s">
        <v>18</v>
      </c>
      <c r="AG27" s="1">
        <v>10.047468354430379</v>
      </c>
      <c r="AH27" s="1">
        <v>41.400092721372275</v>
      </c>
    </row>
    <row r="28" spans="1:34" s="9" customFormat="1" ht="12.75">
      <c r="A28" s="9">
        <v>47</v>
      </c>
      <c r="C28" s="10"/>
      <c r="D28" s="9">
        <f>D27</f>
        <v>1</v>
      </c>
      <c r="E28" s="9">
        <f aca="true" t="shared" si="11" ref="E28:AA28">SUM(D28+E27)</f>
        <v>50</v>
      </c>
      <c r="F28" s="9">
        <f t="shared" si="11"/>
        <v>101</v>
      </c>
      <c r="G28" s="9">
        <f t="shared" si="11"/>
        <v>113</v>
      </c>
      <c r="H28" s="9">
        <f t="shared" si="11"/>
        <v>133</v>
      </c>
      <c r="I28" s="9">
        <f t="shared" si="11"/>
        <v>153</v>
      </c>
      <c r="J28" s="9">
        <f t="shared" si="11"/>
        <v>164</v>
      </c>
      <c r="K28" s="9">
        <f t="shared" si="11"/>
        <v>188</v>
      </c>
      <c r="L28" s="9">
        <f t="shared" si="11"/>
        <v>229</v>
      </c>
      <c r="M28" s="9">
        <f t="shared" si="11"/>
        <v>268</v>
      </c>
      <c r="N28" s="9">
        <f t="shared" si="11"/>
        <v>283</v>
      </c>
      <c r="O28" s="9">
        <f t="shared" si="11"/>
        <v>287</v>
      </c>
      <c r="P28" s="9">
        <f t="shared" si="11"/>
        <v>294</v>
      </c>
      <c r="Q28" s="9">
        <f t="shared" si="11"/>
        <v>305</v>
      </c>
      <c r="R28" s="9">
        <f t="shared" si="11"/>
        <v>308</v>
      </c>
      <c r="S28" s="9">
        <f t="shared" si="11"/>
        <v>311</v>
      </c>
      <c r="T28" s="9">
        <f t="shared" si="11"/>
        <v>318</v>
      </c>
      <c r="U28" s="9">
        <f t="shared" si="11"/>
        <v>328</v>
      </c>
      <c r="V28" s="9">
        <f t="shared" si="11"/>
        <v>335</v>
      </c>
      <c r="W28" s="9">
        <f t="shared" si="11"/>
        <v>342</v>
      </c>
      <c r="X28" s="9">
        <f t="shared" si="11"/>
        <v>344</v>
      </c>
      <c r="Y28" s="9">
        <f t="shared" si="11"/>
        <v>353</v>
      </c>
      <c r="Z28" s="9">
        <f t="shared" si="11"/>
        <v>381</v>
      </c>
      <c r="AA28" s="9">
        <f t="shared" si="11"/>
        <v>389</v>
      </c>
      <c r="AF28" s="9" t="s">
        <v>19</v>
      </c>
      <c r="AG28" s="1">
        <v>4.321728691476591</v>
      </c>
      <c r="AH28" s="1">
        <v>17.971442639094043</v>
      </c>
    </row>
    <row r="29" spans="1:34" ht="12.75">
      <c r="A29" s="1">
        <f>SUM(A28/AB27)*100</f>
        <v>3.369175627240143</v>
      </c>
      <c r="D29" s="1">
        <f>SUM(D28/1784)*100</f>
        <v>0.05605381165919283</v>
      </c>
      <c r="E29" s="1">
        <f aca="true" t="shared" si="12" ref="E29:AA29">SUM(E28/1784)*100</f>
        <v>2.8026905829596416</v>
      </c>
      <c r="F29" s="1">
        <f t="shared" si="12"/>
        <v>5.661434977578475</v>
      </c>
      <c r="G29" s="1">
        <f t="shared" si="12"/>
        <v>6.334080717488789</v>
      </c>
      <c r="H29" s="1">
        <f t="shared" si="12"/>
        <v>7.455156950672645</v>
      </c>
      <c r="I29" s="1">
        <f t="shared" si="12"/>
        <v>8.576233183856502</v>
      </c>
      <c r="J29" s="1">
        <f t="shared" si="12"/>
        <v>9.192825112107624</v>
      </c>
      <c r="K29" s="1">
        <f t="shared" si="12"/>
        <v>10.538116591928251</v>
      </c>
      <c r="L29" s="1">
        <f t="shared" si="12"/>
        <v>12.836322869955158</v>
      </c>
      <c r="M29" s="1">
        <f t="shared" si="12"/>
        <v>15.022421524663676</v>
      </c>
      <c r="N29" s="1">
        <f t="shared" si="12"/>
        <v>15.863228699551572</v>
      </c>
      <c r="O29" s="1">
        <f t="shared" si="12"/>
        <v>16.08744394618834</v>
      </c>
      <c r="P29" s="1">
        <f t="shared" si="12"/>
        <v>16.47982062780269</v>
      </c>
      <c r="Q29" s="1">
        <f t="shared" si="12"/>
        <v>17.09641255605381</v>
      </c>
      <c r="R29" s="1">
        <f t="shared" si="12"/>
        <v>17.26457399103139</v>
      </c>
      <c r="S29" s="1">
        <f t="shared" si="12"/>
        <v>17.432735426008968</v>
      </c>
      <c r="T29" s="1">
        <f t="shared" si="12"/>
        <v>17.825112107623315</v>
      </c>
      <c r="U29" s="1">
        <f t="shared" si="12"/>
        <v>18.385650224215247</v>
      </c>
      <c r="V29" s="1">
        <f t="shared" si="12"/>
        <v>18.778026905829595</v>
      </c>
      <c r="W29" s="1">
        <f t="shared" si="12"/>
        <v>19.170403587443946</v>
      </c>
      <c r="X29" s="1">
        <f t="shared" si="12"/>
        <v>19.282511210762333</v>
      </c>
      <c r="Y29" s="1">
        <f t="shared" si="12"/>
        <v>19.786995515695065</v>
      </c>
      <c r="Z29" s="1">
        <f t="shared" si="12"/>
        <v>21.356502242152466</v>
      </c>
      <c r="AA29" s="1">
        <f t="shared" si="12"/>
        <v>21.804932735426007</v>
      </c>
      <c r="AB29" s="5"/>
      <c r="AF29" s="9" t="s">
        <v>20</v>
      </c>
      <c r="AG29" s="1">
        <v>6.237424547283702</v>
      </c>
      <c r="AH29" s="1">
        <v>24.06417112299465</v>
      </c>
    </row>
    <row r="30" spans="32:34" ht="12.75">
      <c r="AF30" s="9" t="s">
        <v>21</v>
      </c>
      <c r="AG30" s="1">
        <v>5.148597739640016</v>
      </c>
      <c r="AH30" s="1">
        <v>16.61431064572426</v>
      </c>
    </row>
    <row r="31" spans="1:34" s="9" customFormat="1" ht="12.75">
      <c r="A31" s="9" t="s">
        <v>10</v>
      </c>
      <c r="C31" s="10"/>
      <c r="D31" s="9">
        <v>3</v>
      </c>
      <c r="E31" s="9">
        <v>63</v>
      </c>
      <c r="F31" s="9">
        <v>58</v>
      </c>
      <c r="G31" s="9">
        <v>24</v>
      </c>
      <c r="H31" s="9">
        <v>18</v>
      </c>
      <c r="I31" s="9">
        <v>17</v>
      </c>
      <c r="J31" s="9">
        <v>15</v>
      </c>
      <c r="K31" s="9">
        <v>16</v>
      </c>
      <c r="L31" s="9">
        <v>48</v>
      </c>
      <c r="M31" s="9">
        <v>39</v>
      </c>
      <c r="N31" s="9">
        <v>8</v>
      </c>
      <c r="O31" s="9">
        <v>14</v>
      </c>
      <c r="P31" s="9">
        <v>6</v>
      </c>
      <c r="Q31" s="9">
        <v>9</v>
      </c>
      <c r="R31" s="9">
        <v>8</v>
      </c>
      <c r="S31" s="9">
        <v>4</v>
      </c>
      <c r="T31" s="9">
        <v>13</v>
      </c>
      <c r="U31" s="9">
        <v>10</v>
      </c>
      <c r="V31" s="9">
        <v>14</v>
      </c>
      <c r="W31" s="9">
        <v>13</v>
      </c>
      <c r="X31" s="9">
        <v>10</v>
      </c>
      <c r="Y31" s="9">
        <v>19</v>
      </c>
      <c r="Z31" s="9">
        <v>52</v>
      </c>
      <c r="AA31" s="9">
        <v>15</v>
      </c>
      <c r="AB31" s="12">
        <f>SUM(AC31-AA32)</f>
        <v>846</v>
      </c>
      <c r="AC31" s="9">
        <v>1342</v>
      </c>
      <c r="AF31" s="9" t="s">
        <v>22</v>
      </c>
      <c r="AG31" s="1">
        <v>8.527131782945736</v>
      </c>
      <c r="AH31" s="1">
        <v>49.80544747081712</v>
      </c>
    </row>
    <row r="32" spans="1:27" s="9" customFormat="1" ht="12.75">
      <c r="A32" s="9">
        <v>67</v>
      </c>
      <c r="C32" s="10"/>
      <c r="D32" s="9">
        <f>D31</f>
        <v>3</v>
      </c>
      <c r="E32" s="9">
        <f aca="true" t="shared" si="13" ref="E32:AA32">SUM(D32+E31)</f>
        <v>66</v>
      </c>
      <c r="F32" s="9">
        <f t="shared" si="13"/>
        <v>124</v>
      </c>
      <c r="G32" s="9">
        <f t="shared" si="13"/>
        <v>148</v>
      </c>
      <c r="H32" s="9">
        <f t="shared" si="13"/>
        <v>166</v>
      </c>
      <c r="I32" s="9">
        <f t="shared" si="13"/>
        <v>183</v>
      </c>
      <c r="J32" s="9">
        <f t="shared" si="13"/>
        <v>198</v>
      </c>
      <c r="K32" s="9">
        <f t="shared" si="13"/>
        <v>214</v>
      </c>
      <c r="L32" s="9">
        <f t="shared" si="13"/>
        <v>262</v>
      </c>
      <c r="M32" s="9">
        <f t="shared" si="13"/>
        <v>301</v>
      </c>
      <c r="N32" s="9">
        <f t="shared" si="13"/>
        <v>309</v>
      </c>
      <c r="O32" s="9">
        <f t="shared" si="13"/>
        <v>323</v>
      </c>
      <c r="P32" s="9">
        <f t="shared" si="13"/>
        <v>329</v>
      </c>
      <c r="Q32" s="9">
        <f t="shared" si="13"/>
        <v>338</v>
      </c>
      <c r="R32" s="9">
        <f t="shared" si="13"/>
        <v>346</v>
      </c>
      <c r="S32" s="9">
        <f t="shared" si="13"/>
        <v>350</v>
      </c>
      <c r="T32" s="9">
        <f t="shared" si="13"/>
        <v>363</v>
      </c>
      <c r="U32" s="9">
        <f t="shared" si="13"/>
        <v>373</v>
      </c>
      <c r="V32" s="9">
        <f t="shared" si="13"/>
        <v>387</v>
      </c>
      <c r="W32" s="9">
        <f t="shared" si="13"/>
        <v>400</v>
      </c>
      <c r="X32" s="9">
        <f t="shared" si="13"/>
        <v>410</v>
      </c>
      <c r="Y32" s="9">
        <f t="shared" si="13"/>
        <v>429</v>
      </c>
      <c r="Z32" s="9">
        <f t="shared" si="13"/>
        <v>481</v>
      </c>
      <c r="AA32" s="9">
        <f t="shared" si="13"/>
        <v>496</v>
      </c>
    </row>
    <row r="33" spans="1:27" ht="12.75">
      <c r="A33" s="1">
        <f>SUM(A32/AB31)*100</f>
        <v>7.919621749408984</v>
      </c>
      <c r="D33" s="1">
        <f>SUM(D32/1342)*100</f>
        <v>0.22354694485842028</v>
      </c>
      <c r="E33" s="1">
        <f aca="true" t="shared" si="14" ref="E33:AA33">SUM(E32/1342)*100</f>
        <v>4.918032786885246</v>
      </c>
      <c r="F33" s="1">
        <f t="shared" si="14"/>
        <v>9.239940387481372</v>
      </c>
      <c r="G33" s="1">
        <f t="shared" si="14"/>
        <v>11.028315946348734</v>
      </c>
      <c r="H33" s="1">
        <f t="shared" si="14"/>
        <v>12.369597615499254</v>
      </c>
      <c r="I33" s="1">
        <f t="shared" si="14"/>
        <v>13.636363636363635</v>
      </c>
      <c r="J33" s="1">
        <f t="shared" si="14"/>
        <v>14.754098360655737</v>
      </c>
      <c r="K33" s="1">
        <f t="shared" si="14"/>
        <v>15.946348733233979</v>
      </c>
      <c r="L33" s="1">
        <f t="shared" si="14"/>
        <v>19.523099850968702</v>
      </c>
      <c r="M33" s="1">
        <f t="shared" si="14"/>
        <v>22.429210134128166</v>
      </c>
      <c r="N33" s="1">
        <f t="shared" si="14"/>
        <v>23.025335320417287</v>
      </c>
      <c r="O33" s="1">
        <f t="shared" si="14"/>
        <v>24.06855439642325</v>
      </c>
      <c r="P33" s="1">
        <f t="shared" si="14"/>
        <v>24.51564828614009</v>
      </c>
      <c r="Q33" s="1">
        <f t="shared" si="14"/>
        <v>25.18628912071535</v>
      </c>
      <c r="R33" s="1">
        <f t="shared" si="14"/>
        <v>25.78241430700447</v>
      </c>
      <c r="S33" s="1">
        <f t="shared" si="14"/>
        <v>26.08047690014903</v>
      </c>
      <c r="T33" s="1">
        <f t="shared" si="14"/>
        <v>27.049180327868854</v>
      </c>
      <c r="U33" s="1">
        <f t="shared" si="14"/>
        <v>27.794336810730254</v>
      </c>
      <c r="V33" s="1">
        <f t="shared" si="14"/>
        <v>28.837555886736215</v>
      </c>
      <c r="W33" s="1">
        <f t="shared" si="14"/>
        <v>29.806259314456035</v>
      </c>
      <c r="X33" s="1">
        <f t="shared" si="14"/>
        <v>30.55141579731744</v>
      </c>
      <c r="Y33" s="1">
        <f t="shared" si="14"/>
        <v>31.967213114754102</v>
      </c>
      <c r="Z33" s="1">
        <f t="shared" si="14"/>
        <v>35.84202682563338</v>
      </c>
      <c r="AA33" s="1">
        <f t="shared" si="14"/>
        <v>36.95976154992549</v>
      </c>
    </row>
    <row r="35" spans="1:29" s="9" customFormat="1" ht="12.75">
      <c r="A35" s="9" t="s">
        <v>29</v>
      </c>
      <c r="C35" s="10"/>
      <c r="D35" s="11">
        <v>0</v>
      </c>
      <c r="E35" s="11">
        <v>0</v>
      </c>
      <c r="F35" s="11">
        <v>4</v>
      </c>
      <c r="G35" s="11">
        <v>1</v>
      </c>
      <c r="H35" s="11">
        <v>1</v>
      </c>
      <c r="I35" s="11">
        <v>1</v>
      </c>
      <c r="J35" s="11">
        <v>0</v>
      </c>
      <c r="K35" s="11">
        <v>1</v>
      </c>
      <c r="L35" s="11">
        <v>3</v>
      </c>
      <c r="M35" s="11">
        <v>11</v>
      </c>
      <c r="N35" s="11">
        <v>2</v>
      </c>
      <c r="O35" s="11">
        <v>2</v>
      </c>
      <c r="P35" s="11">
        <v>0</v>
      </c>
      <c r="Q35" s="11">
        <v>4</v>
      </c>
      <c r="R35" s="11">
        <v>1</v>
      </c>
      <c r="S35" s="11">
        <v>2</v>
      </c>
      <c r="T35" s="11">
        <v>2</v>
      </c>
      <c r="U35" s="11">
        <v>1</v>
      </c>
      <c r="V35" s="11">
        <v>1</v>
      </c>
      <c r="W35" s="11">
        <v>2</v>
      </c>
      <c r="X35" s="11">
        <v>7</v>
      </c>
      <c r="Y35" s="11">
        <v>1</v>
      </c>
      <c r="Z35" s="11">
        <v>6</v>
      </c>
      <c r="AA35" s="11">
        <v>2</v>
      </c>
      <c r="AB35" s="12">
        <f>SUM(AC35-AA36)</f>
        <v>1068</v>
      </c>
      <c r="AC35" s="9">
        <v>1123</v>
      </c>
    </row>
    <row r="36" spans="1:27" s="9" customFormat="1" ht="12.75">
      <c r="A36" s="9">
        <v>27</v>
      </c>
      <c r="C36" s="10"/>
      <c r="D36" s="9">
        <f>D35</f>
        <v>0</v>
      </c>
      <c r="E36" s="9">
        <f aca="true" t="shared" si="15" ref="E36:AA36">SUM(D36+E35)</f>
        <v>0</v>
      </c>
      <c r="F36" s="9">
        <f t="shared" si="15"/>
        <v>4</v>
      </c>
      <c r="G36" s="9">
        <f t="shared" si="15"/>
        <v>5</v>
      </c>
      <c r="H36" s="9">
        <f t="shared" si="15"/>
        <v>6</v>
      </c>
      <c r="I36" s="9">
        <f t="shared" si="15"/>
        <v>7</v>
      </c>
      <c r="J36" s="9">
        <f t="shared" si="15"/>
        <v>7</v>
      </c>
      <c r="K36" s="9">
        <f t="shared" si="15"/>
        <v>8</v>
      </c>
      <c r="L36" s="9">
        <f t="shared" si="15"/>
        <v>11</v>
      </c>
      <c r="M36" s="9">
        <f t="shared" si="15"/>
        <v>22</v>
      </c>
      <c r="N36" s="9">
        <f t="shared" si="15"/>
        <v>24</v>
      </c>
      <c r="O36" s="9">
        <f t="shared" si="15"/>
        <v>26</v>
      </c>
      <c r="P36" s="9">
        <f t="shared" si="15"/>
        <v>26</v>
      </c>
      <c r="Q36" s="9">
        <f t="shared" si="15"/>
        <v>30</v>
      </c>
      <c r="R36" s="9">
        <f t="shared" si="15"/>
        <v>31</v>
      </c>
      <c r="S36" s="9">
        <f t="shared" si="15"/>
        <v>33</v>
      </c>
      <c r="T36" s="9">
        <f t="shared" si="15"/>
        <v>35</v>
      </c>
      <c r="U36" s="9">
        <f t="shared" si="15"/>
        <v>36</v>
      </c>
      <c r="V36" s="9">
        <f t="shared" si="15"/>
        <v>37</v>
      </c>
      <c r="W36" s="9">
        <f t="shared" si="15"/>
        <v>39</v>
      </c>
      <c r="X36" s="9">
        <f t="shared" si="15"/>
        <v>46</v>
      </c>
      <c r="Y36" s="9">
        <f t="shared" si="15"/>
        <v>47</v>
      </c>
      <c r="Z36" s="9">
        <f t="shared" si="15"/>
        <v>53</v>
      </c>
      <c r="AA36" s="9">
        <f t="shared" si="15"/>
        <v>55</v>
      </c>
    </row>
    <row r="37" spans="1:27" ht="12.75">
      <c r="A37" s="1">
        <f>SUM(A36/AB35)*100</f>
        <v>2.528089887640449</v>
      </c>
      <c r="D37" s="1">
        <f>SUM(D36/1123)*100</f>
        <v>0</v>
      </c>
      <c r="E37" s="1">
        <f aca="true" t="shared" si="16" ref="E37:AA37">SUM(E36/1123)*100</f>
        <v>0</v>
      </c>
      <c r="F37" s="1">
        <f t="shared" si="16"/>
        <v>0.3561887800534283</v>
      </c>
      <c r="G37" s="1">
        <f t="shared" si="16"/>
        <v>0.44523597506678536</v>
      </c>
      <c r="H37" s="1">
        <f t="shared" si="16"/>
        <v>0.5342831700801425</v>
      </c>
      <c r="I37" s="1">
        <f t="shared" si="16"/>
        <v>0.6233303650934996</v>
      </c>
      <c r="J37" s="1">
        <f t="shared" si="16"/>
        <v>0.6233303650934996</v>
      </c>
      <c r="K37" s="1">
        <f t="shared" si="16"/>
        <v>0.7123775601068566</v>
      </c>
      <c r="L37" s="1">
        <f t="shared" si="16"/>
        <v>0.9795191451469278</v>
      </c>
      <c r="M37" s="1">
        <f t="shared" si="16"/>
        <v>1.9590382902938557</v>
      </c>
      <c r="N37" s="1">
        <f t="shared" si="16"/>
        <v>2.13713268032057</v>
      </c>
      <c r="O37" s="1">
        <f t="shared" si="16"/>
        <v>2.315227070347284</v>
      </c>
      <c r="P37" s="1">
        <f t="shared" si="16"/>
        <v>2.315227070347284</v>
      </c>
      <c r="Q37" s="1">
        <f t="shared" si="16"/>
        <v>2.671415850400712</v>
      </c>
      <c r="R37" s="1">
        <f t="shared" si="16"/>
        <v>2.7604630454140695</v>
      </c>
      <c r="S37" s="1">
        <f t="shared" si="16"/>
        <v>2.9385574354407837</v>
      </c>
      <c r="T37" s="1">
        <f t="shared" si="16"/>
        <v>3.1166518254674975</v>
      </c>
      <c r="U37" s="1">
        <f t="shared" si="16"/>
        <v>3.2056990204808544</v>
      </c>
      <c r="V37" s="1">
        <f t="shared" si="16"/>
        <v>3.2947462154942118</v>
      </c>
      <c r="W37" s="1">
        <f t="shared" si="16"/>
        <v>3.4728406055209264</v>
      </c>
      <c r="X37" s="1">
        <f t="shared" si="16"/>
        <v>4.096170970614425</v>
      </c>
      <c r="Y37" s="1">
        <f t="shared" si="16"/>
        <v>4.1852181656277825</v>
      </c>
      <c r="Z37" s="1">
        <f t="shared" si="16"/>
        <v>4.719501335707925</v>
      </c>
      <c r="AA37" s="1">
        <f t="shared" si="16"/>
        <v>4.897595725734639</v>
      </c>
    </row>
    <row r="39" spans="1:29" s="9" customFormat="1" ht="12.75">
      <c r="A39" s="9" t="s">
        <v>11</v>
      </c>
      <c r="C39" s="10"/>
      <c r="D39" s="11">
        <v>0</v>
      </c>
      <c r="E39" s="11">
        <v>3</v>
      </c>
      <c r="F39" s="11">
        <v>5</v>
      </c>
      <c r="G39" s="11">
        <v>2</v>
      </c>
      <c r="H39" s="11">
        <v>5</v>
      </c>
      <c r="I39" s="11">
        <v>2</v>
      </c>
      <c r="J39" s="11">
        <v>4</v>
      </c>
      <c r="K39" s="11">
        <v>4</v>
      </c>
      <c r="L39" s="11">
        <v>8</v>
      </c>
      <c r="M39" s="11">
        <v>15</v>
      </c>
      <c r="N39" s="11">
        <v>5</v>
      </c>
      <c r="O39" s="11">
        <v>6</v>
      </c>
      <c r="P39" s="11">
        <v>2</v>
      </c>
      <c r="Q39" s="11">
        <v>2</v>
      </c>
      <c r="R39" s="11">
        <v>1</v>
      </c>
      <c r="S39" s="11">
        <v>1</v>
      </c>
      <c r="T39" s="11">
        <v>6</v>
      </c>
      <c r="U39" s="11">
        <v>1</v>
      </c>
      <c r="V39" s="11">
        <v>0</v>
      </c>
      <c r="W39" s="11">
        <v>1</v>
      </c>
      <c r="X39" s="11">
        <v>2</v>
      </c>
      <c r="Y39" s="11">
        <v>3</v>
      </c>
      <c r="Z39" s="11">
        <v>12</v>
      </c>
      <c r="AA39" s="11">
        <v>4</v>
      </c>
      <c r="AB39" s="12">
        <f>SUM(AC39-AA40)</f>
        <v>1407</v>
      </c>
      <c r="AC39" s="9">
        <v>1501</v>
      </c>
    </row>
    <row r="40" spans="1:27" s="9" customFormat="1" ht="12.75">
      <c r="A40" s="9">
        <v>25</v>
      </c>
      <c r="C40" s="10"/>
      <c r="D40" s="9">
        <f>D39</f>
        <v>0</v>
      </c>
      <c r="E40" s="9">
        <f aca="true" t="shared" si="17" ref="E40:AA40">SUM(D40+E39)</f>
        <v>3</v>
      </c>
      <c r="F40" s="9">
        <f t="shared" si="17"/>
        <v>8</v>
      </c>
      <c r="G40" s="9">
        <f t="shared" si="17"/>
        <v>10</v>
      </c>
      <c r="H40" s="9">
        <f t="shared" si="17"/>
        <v>15</v>
      </c>
      <c r="I40" s="9">
        <f t="shared" si="17"/>
        <v>17</v>
      </c>
      <c r="J40" s="9">
        <f t="shared" si="17"/>
        <v>21</v>
      </c>
      <c r="K40" s="9">
        <f t="shared" si="17"/>
        <v>25</v>
      </c>
      <c r="L40" s="9">
        <f t="shared" si="17"/>
        <v>33</v>
      </c>
      <c r="M40" s="9">
        <f t="shared" si="17"/>
        <v>48</v>
      </c>
      <c r="N40" s="9">
        <f t="shared" si="17"/>
        <v>53</v>
      </c>
      <c r="O40" s="9">
        <f t="shared" si="17"/>
        <v>59</v>
      </c>
      <c r="P40" s="9">
        <f t="shared" si="17"/>
        <v>61</v>
      </c>
      <c r="Q40" s="9">
        <f t="shared" si="17"/>
        <v>63</v>
      </c>
      <c r="R40" s="9">
        <f t="shared" si="17"/>
        <v>64</v>
      </c>
      <c r="S40" s="9">
        <f t="shared" si="17"/>
        <v>65</v>
      </c>
      <c r="T40" s="9">
        <f t="shared" si="17"/>
        <v>71</v>
      </c>
      <c r="U40" s="9">
        <f t="shared" si="17"/>
        <v>72</v>
      </c>
      <c r="V40" s="9">
        <f t="shared" si="17"/>
        <v>72</v>
      </c>
      <c r="W40" s="9">
        <f t="shared" si="17"/>
        <v>73</v>
      </c>
      <c r="X40" s="9">
        <f t="shared" si="17"/>
        <v>75</v>
      </c>
      <c r="Y40" s="9">
        <f t="shared" si="17"/>
        <v>78</v>
      </c>
      <c r="Z40" s="9">
        <f t="shared" si="17"/>
        <v>90</v>
      </c>
      <c r="AA40" s="9">
        <f t="shared" si="17"/>
        <v>94</v>
      </c>
    </row>
    <row r="41" spans="1:27" ht="12.75">
      <c r="A41" s="1">
        <f>SUM(A40/AB39)*100</f>
        <v>1.7768301350390905</v>
      </c>
      <c r="D41" s="1">
        <f>SUM(D40/1501)*100</f>
        <v>0</v>
      </c>
      <c r="E41" s="1">
        <f aca="true" t="shared" si="18" ref="E41:AA41">SUM(E40/1501)*100</f>
        <v>0.19986675549633579</v>
      </c>
      <c r="F41" s="1">
        <f t="shared" si="18"/>
        <v>0.5329780146568954</v>
      </c>
      <c r="G41" s="1">
        <f t="shared" si="18"/>
        <v>0.6662225183211192</v>
      </c>
      <c r="H41" s="1">
        <f t="shared" si="18"/>
        <v>0.9993337774816788</v>
      </c>
      <c r="I41" s="1">
        <f t="shared" si="18"/>
        <v>1.1325782811459029</v>
      </c>
      <c r="J41" s="1">
        <f t="shared" si="18"/>
        <v>1.3990672884743505</v>
      </c>
      <c r="K41" s="1">
        <f t="shared" si="18"/>
        <v>1.6655562958027983</v>
      </c>
      <c r="L41" s="1">
        <f t="shared" si="18"/>
        <v>2.1985343104596935</v>
      </c>
      <c r="M41" s="1">
        <f t="shared" si="18"/>
        <v>3.1978680879413726</v>
      </c>
      <c r="N41" s="1">
        <f t="shared" si="18"/>
        <v>3.530979347101932</v>
      </c>
      <c r="O41" s="1">
        <f t="shared" si="18"/>
        <v>3.930712858094604</v>
      </c>
      <c r="P41" s="1">
        <f t="shared" si="18"/>
        <v>4.063957361758828</v>
      </c>
      <c r="Q41" s="1">
        <f t="shared" si="18"/>
        <v>4.197201865423051</v>
      </c>
      <c r="R41" s="1">
        <f t="shared" si="18"/>
        <v>4.263824117255163</v>
      </c>
      <c r="S41" s="1">
        <f t="shared" si="18"/>
        <v>4.330446369087275</v>
      </c>
      <c r="T41" s="1">
        <f t="shared" si="18"/>
        <v>4.730179880079946</v>
      </c>
      <c r="U41" s="1">
        <f t="shared" si="18"/>
        <v>4.796802131912059</v>
      </c>
      <c r="V41" s="1">
        <f t="shared" si="18"/>
        <v>4.796802131912059</v>
      </c>
      <c r="W41" s="1">
        <f t="shared" si="18"/>
        <v>4.863424383744171</v>
      </c>
      <c r="X41" s="1">
        <f t="shared" si="18"/>
        <v>4.996668887408394</v>
      </c>
      <c r="Y41" s="1">
        <f t="shared" si="18"/>
        <v>5.19653564290473</v>
      </c>
      <c r="Z41" s="1">
        <f t="shared" si="18"/>
        <v>5.9960026648900735</v>
      </c>
      <c r="AA41" s="1">
        <f t="shared" si="18"/>
        <v>6.262491672218521</v>
      </c>
    </row>
    <row r="43" spans="1:29" s="9" customFormat="1" ht="12.75">
      <c r="A43" s="9" t="s">
        <v>12</v>
      </c>
      <c r="C43" s="10"/>
      <c r="D43" s="11">
        <v>2</v>
      </c>
      <c r="E43" s="11">
        <v>102</v>
      </c>
      <c r="F43" s="11">
        <v>67</v>
      </c>
      <c r="G43" s="11">
        <v>24</v>
      </c>
      <c r="H43" s="11">
        <v>40</v>
      </c>
      <c r="I43" s="11">
        <v>23</v>
      </c>
      <c r="J43" s="11">
        <v>25</v>
      </c>
      <c r="K43" s="11">
        <v>31</v>
      </c>
      <c r="L43" s="11">
        <v>57</v>
      </c>
      <c r="M43" s="11">
        <v>52</v>
      </c>
      <c r="N43" s="11">
        <v>32</v>
      </c>
      <c r="O43" s="11">
        <v>10</v>
      </c>
      <c r="P43" s="11">
        <v>6</v>
      </c>
      <c r="Q43" s="11">
        <v>3</v>
      </c>
      <c r="R43" s="11">
        <v>7</v>
      </c>
      <c r="S43" s="11">
        <v>6</v>
      </c>
      <c r="T43" s="11">
        <v>6</v>
      </c>
      <c r="U43" s="11">
        <v>6</v>
      </c>
      <c r="V43" s="11">
        <v>5</v>
      </c>
      <c r="W43" s="11">
        <v>7</v>
      </c>
      <c r="X43" s="11">
        <v>10</v>
      </c>
      <c r="Y43" s="11">
        <v>12</v>
      </c>
      <c r="Z43" s="11">
        <v>56</v>
      </c>
      <c r="AA43" s="11">
        <v>13</v>
      </c>
      <c r="AB43" s="12">
        <f>SUM(AC43-AA44)</f>
        <v>2481</v>
      </c>
      <c r="AC43" s="9">
        <v>3083</v>
      </c>
    </row>
    <row r="44" spans="1:27" s="9" customFormat="1" ht="12.75">
      <c r="A44" s="9">
        <v>123</v>
      </c>
      <c r="C44" s="10"/>
      <c r="D44" s="9">
        <f>D43</f>
        <v>2</v>
      </c>
      <c r="E44" s="9">
        <f aca="true" t="shared" si="19" ref="E44:AA44">SUM(D44+E43)</f>
        <v>104</v>
      </c>
      <c r="F44" s="9">
        <f t="shared" si="19"/>
        <v>171</v>
      </c>
      <c r="G44" s="9">
        <f t="shared" si="19"/>
        <v>195</v>
      </c>
      <c r="H44" s="9">
        <f t="shared" si="19"/>
        <v>235</v>
      </c>
      <c r="I44" s="9">
        <f t="shared" si="19"/>
        <v>258</v>
      </c>
      <c r="J44" s="9">
        <f t="shared" si="19"/>
        <v>283</v>
      </c>
      <c r="K44" s="9">
        <f t="shared" si="19"/>
        <v>314</v>
      </c>
      <c r="L44" s="9">
        <f t="shared" si="19"/>
        <v>371</v>
      </c>
      <c r="M44" s="9">
        <f t="shared" si="19"/>
        <v>423</v>
      </c>
      <c r="N44" s="9">
        <f t="shared" si="19"/>
        <v>455</v>
      </c>
      <c r="O44" s="9">
        <f t="shared" si="19"/>
        <v>465</v>
      </c>
      <c r="P44" s="9">
        <f t="shared" si="19"/>
        <v>471</v>
      </c>
      <c r="Q44" s="9">
        <f t="shared" si="19"/>
        <v>474</v>
      </c>
      <c r="R44" s="9">
        <f t="shared" si="19"/>
        <v>481</v>
      </c>
      <c r="S44" s="9">
        <f t="shared" si="19"/>
        <v>487</v>
      </c>
      <c r="T44" s="9">
        <f t="shared" si="19"/>
        <v>493</v>
      </c>
      <c r="U44" s="9">
        <f t="shared" si="19"/>
        <v>499</v>
      </c>
      <c r="V44" s="9">
        <f t="shared" si="19"/>
        <v>504</v>
      </c>
      <c r="W44" s="9">
        <f t="shared" si="19"/>
        <v>511</v>
      </c>
      <c r="X44" s="9">
        <f t="shared" si="19"/>
        <v>521</v>
      </c>
      <c r="Y44" s="9">
        <f t="shared" si="19"/>
        <v>533</v>
      </c>
      <c r="Z44" s="9">
        <f t="shared" si="19"/>
        <v>589</v>
      </c>
      <c r="AA44" s="9">
        <f t="shared" si="19"/>
        <v>602</v>
      </c>
    </row>
    <row r="45" spans="1:27" ht="12.75">
      <c r="A45" s="1">
        <f>SUM(A44/AB43)*100</f>
        <v>4.957678355501813</v>
      </c>
      <c r="D45" s="1">
        <f>SUM(D44/1501)*100</f>
        <v>0.13324450366422386</v>
      </c>
      <c r="E45" s="1">
        <f aca="true" t="shared" si="20" ref="E45:AA45">SUM(E44/1501)*100</f>
        <v>6.92871419053964</v>
      </c>
      <c r="F45" s="1">
        <f t="shared" si="20"/>
        <v>11.39240506329114</v>
      </c>
      <c r="G45" s="1">
        <f t="shared" si="20"/>
        <v>12.991339107261826</v>
      </c>
      <c r="H45" s="1">
        <f t="shared" si="20"/>
        <v>15.656229180546303</v>
      </c>
      <c r="I45" s="1">
        <f t="shared" si="20"/>
        <v>17.188540972684876</v>
      </c>
      <c r="J45" s="1">
        <f t="shared" si="20"/>
        <v>18.854097268487674</v>
      </c>
      <c r="K45" s="1">
        <f t="shared" si="20"/>
        <v>20.919387075283144</v>
      </c>
      <c r="L45" s="1">
        <f t="shared" si="20"/>
        <v>24.716855429713526</v>
      </c>
      <c r="M45" s="1">
        <f t="shared" si="20"/>
        <v>28.181212524983344</v>
      </c>
      <c r="N45" s="1">
        <f t="shared" si="20"/>
        <v>30.31312458361093</v>
      </c>
      <c r="O45" s="1">
        <f t="shared" si="20"/>
        <v>30.97934710193205</v>
      </c>
      <c r="P45" s="1">
        <f t="shared" si="20"/>
        <v>31.379080612924714</v>
      </c>
      <c r="Q45" s="1">
        <f t="shared" si="20"/>
        <v>31.57894736842105</v>
      </c>
      <c r="R45" s="1">
        <f t="shared" si="20"/>
        <v>32.04530313124583</v>
      </c>
      <c r="S45" s="1">
        <f t="shared" si="20"/>
        <v>32.445036642238506</v>
      </c>
      <c r="T45" s="1">
        <f t="shared" si="20"/>
        <v>32.84477015323118</v>
      </c>
      <c r="U45" s="1">
        <f t="shared" si="20"/>
        <v>33.24450366422385</v>
      </c>
      <c r="V45" s="1">
        <f t="shared" si="20"/>
        <v>33.57761492338441</v>
      </c>
      <c r="W45" s="1">
        <f t="shared" si="20"/>
        <v>34.0439706862092</v>
      </c>
      <c r="X45" s="1">
        <f t="shared" si="20"/>
        <v>34.71019320453031</v>
      </c>
      <c r="Y45" s="1">
        <f t="shared" si="20"/>
        <v>35.509660226515656</v>
      </c>
      <c r="Z45" s="1">
        <f t="shared" si="20"/>
        <v>39.24050632911392</v>
      </c>
      <c r="AA45" s="1">
        <f t="shared" si="20"/>
        <v>40.10659560293138</v>
      </c>
    </row>
    <row r="47" spans="1:29" s="9" customFormat="1" ht="12.75">
      <c r="A47" s="9" t="s">
        <v>13</v>
      </c>
      <c r="C47" s="10"/>
      <c r="D47" s="9">
        <v>0</v>
      </c>
      <c r="E47" s="9">
        <v>0</v>
      </c>
      <c r="F47" s="9">
        <v>1</v>
      </c>
      <c r="G47" s="9">
        <v>6</v>
      </c>
      <c r="H47" s="9">
        <v>0</v>
      </c>
      <c r="I47" s="9">
        <v>2</v>
      </c>
      <c r="J47" s="9">
        <v>2</v>
      </c>
      <c r="K47" s="9">
        <v>8</v>
      </c>
      <c r="L47" s="9">
        <v>21</v>
      </c>
      <c r="M47" s="9">
        <v>30</v>
      </c>
      <c r="N47" s="9">
        <v>10</v>
      </c>
      <c r="O47" s="9">
        <v>5</v>
      </c>
      <c r="P47" s="9">
        <v>4</v>
      </c>
      <c r="Q47" s="9">
        <v>2</v>
      </c>
      <c r="R47" s="9">
        <v>5</v>
      </c>
      <c r="S47" s="9">
        <v>2</v>
      </c>
      <c r="T47" s="9">
        <v>3</v>
      </c>
      <c r="U47" s="9">
        <v>4</v>
      </c>
      <c r="V47" s="9">
        <v>6</v>
      </c>
      <c r="W47" s="9">
        <v>1</v>
      </c>
      <c r="X47" s="9">
        <v>1</v>
      </c>
      <c r="Y47" s="9">
        <v>4</v>
      </c>
      <c r="Z47" s="9">
        <v>26</v>
      </c>
      <c r="AA47" s="9">
        <v>15</v>
      </c>
      <c r="AB47" s="12">
        <f>SUM(AC47-AA48)</f>
        <v>1732</v>
      </c>
      <c r="AC47" s="9">
        <v>1890</v>
      </c>
    </row>
    <row r="48" spans="1:27" s="9" customFormat="1" ht="12.75">
      <c r="A48" s="9">
        <v>90</v>
      </c>
      <c r="C48" s="10"/>
      <c r="D48" s="9">
        <f>D47</f>
        <v>0</v>
      </c>
      <c r="E48" s="9">
        <f aca="true" t="shared" si="21" ref="E48:AA48">SUM(D48+E47)</f>
        <v>0</v>
      </c>
      <c r="F48" s="9">
        <f t="shared" si="21"/>
        <v>1</v>
      </c>
      <c r="G48" s="9">
        <f t="shared" si="21"/>
        <v>7</v>
      </c>
      <c r="H48" s="9">
        <f t="shared" si="21"/>
        <v>7</v>
      </c>
      <c r="I48" s="9">
        <f t="shared" si="21"/>
        <v>9</v>
      </c>
      <c r="J48" s="9">
        <f t="shared" si="21"/>
        <v>11</v>
      </c>
      <c r="K48" s="9">
        <f t="shared" si="21"/>
        <v>19</v>
      </c>
      <c r="L48" s="9">
        <f t="shared" si="21"/>
        <v>40</v>
      </c>
      <c r="M48" s="9">
        <f t="shared" si="21"/>
        <v>70</v>
      </c>
      <c r="N48" s="9">
        <f t="shared" si="21"/>
        <v>80</v>
      </c>
      <c r="O48" s="9">
        <f t="shared" si="21"/>
        <v>85</v>
      </c>
      <c r="P48" s="9">
        <f t="shared" si="21"/>
        <v>89</v>
      </c>
      <c r="Q48" s="9">
        <f t="shared" si="21"/>
        <v>91</v>
      </c>
      <c r="R48" s="9">
        <f t="shared" si="21"/>
        <v>96</v>
      </c>
      <c r="S48" s="9">
        <f t="shared" si="21"/>
        <v>98</v>
      </c>
      <c r="T48" s="9">
        <f t="shared" si="21"/>
        <v>101</v>
      </c>
      <c r="U48" s="9">
        <f t="shared" si="21"/>
        <v>105</v>
      </c>
      <c r="V48" s="9">
        <f t="shared" si="21"/>
        <v>111</v>
      </c>
      <c r="W48" s="9">
        <f t="shared" si="21"/>
        <v>112</v>
      </c>
      <c r="X48" s="9">
        <f t="shared" si="21"/>
        <v>113</v>
      </c>
      <c r="Y48" s="9">
        <f t="shared" si="21"/>
        <v>117</v>
      </c>
      <c r="Z48" s="9">
        <f t="shared" si="21"/>
        <v>143</v>
      </c>
      <c r="AA48" s="9">
        <f t="shared" si="21"/>
        <v>158</v>
      </c>
    </row>
    <row r="49" spans="1:28" ht="12.75">
      <c r="A49" s="1">
        <f>SUM(A48/AB47)*100</f>
        <v>5.196304849884527</v>
      </c>
      <c r="D49" s="1">
        <f>SUM(D48/1890)*100</f>
        <v>0</v>
      </c>
      <c r="E49" s="1">
        <f aca="true" t="shared" si="22" ref="E49:AA49">SUM(E48/1890)*100</f>
        <v>0</v>
      </c>
      <c r="F49" s="1">
        <f t="shared" si="22"/>
        <v>0.052910052910052914</v>
      </c>
      <c r="G49" s="1">
        <f t="shared" si="22"/>
        <v>0.3703703703703704</v>
      </c>
      <c r="H49" s="1">
        <f t="shared" si="22"/>
        <v>0.3703703703703704</v>
      </c>
      <c r="I49" s="1">
        <f t="shared" si="22"/>
        <v>0.4761904761904762</v>
      </c>
      <c r="J49" s="1">
        <f t="shared" si="22"/>
        <v>0.582010582010582</v>
      </c>
      <c r="K49" s="1">
        <f t="shared" si="22"/>
        <v>1.0052910052910053</v>
      </c>
      <c r="L49" s="1">
        <f t="shared" si="22"/>
        <v>2.1164021164021163</v>
      </c>
      <c r="M49" s="1">
        <f t="shared" si="22"/>
        <v>3.7037037037037033</v>
      </c>
      <c r="N49" s="1">
        <f t="shared" si="22"/>
        <v>4.232804232804233</v>
      </c>
      <c r="O49" s="1">
        <f t="shared" si="22"/>
        <v>4.497354497354497</v>
      </c>
      <c r="P49" s="1">
        <f t="shared" si="22"/>
        <v>4.708994708994709</v>
      </c>
      <c r="Q49" s="1">
        <f t="shared" si="22"/>
        <v>4.814814814814815</v>
      </c>
      <c r="R49" s="1">
        <f t="shared" si="22"/>
        <v>5.079365079365079</v>
      </c>
      <c r="S49" s="1">
        <f t="shared" si="22"/>
        <v>5.185185185185185</v>
      </c>
      <c r="T49" s="1">
        <f t="shared" si="22"/>
        <v>5.343915343915344</v>
      </c>
      <c r="U49" s="1">
        <f t="shared" si="22"/>
        <v>5.555555555555555</v>
      </c>
      <c r="V49" s="1">
        <f t="shared" si="22"/>
        <v>5.873015873015873</v>
      </c>
      <c r="W49" s="1">
        <f t="shared" si="22"/>
        <v>5.9259259259259265</v>
      </c>
      <c r="X49" s="1">
        <f t="shared" si="22"/>
        <v>5.978835978835979</v>
      </c>
      <c r="Y49" s="1">
        <f t="shared" si="22"/>
        <v>6.190476190476191</v>
      </c>
      <c r="Z49" s="1">
        <f t="shared" si="22"/>
        <v>7.5661375661375665</v>
      </c>
      <c r="AA49" s="1">
        <f t="shared" si="22"/>
        <v>8.35978835978836</v>
      </c>
      <c r="AB49" s="5"/>
    </row>
    <row r="51" spans="1:29" s="9" customFormat="1" ht="12.75">
      <c r="A51" s="9" t="s">
        <v>14</v>
      </c>
      <c r="C51" s="10"/>
      <c r="D51" s="9">
        <v>11</v>
      </c>
      <c r="E51" s="9">
        <v>141</v>
      </c>
      <c r="F51" s="9">
        <v>90</v>
      </c>
      <c r="G51" s="9">
        <v>55</v>
      </c>
      <c r="H51" s="9">
        <v>65</v>
      </c>
      <c r="I51" s="9">
        <v>53</v>
      </c>
      <c r="J51" s="9">
        <v>49</v>
      </c>
      <c r="K51" s="9">
        <v>63</v>
      </c>
      <c r="L51" s="9">
        <v>95</v>
      </c>
      <c r="M51" s="9">
        <v>95</v>
      </c>
      <c r="N51" s="9">
        <v>37</v>
      </c>
      <c r="O51" s="9">
        <v>21</v>
      </c>
      <c r="P51" s="9">
        <v>15</v>
      </c>
      <c r="Q51" s="9">
        <v>28</v>
      </c>
      <c r="R51" s="9">
        <v>15</v>
      </c>
      <c r="S51" s="9">
        <v>16</v>
      </c>
      <c r="T51" s="9">
        <v>9</v>
      </c>
      <c r="U51" s="9">
        <v>13</v>
      </c>
      <c r="V51" s="9">
        <v>21</v>
      </c>
      <c r="W51" s="9">
        <v>20</v>
      </c>
      <c r="X51" s="9">
        <v>13</v>
      </c>
      <c r="Y51" s="9">
        <v>19</v>
      </c>
      <c r="Z51" s="9">
        <v>80</v>
      </c>
      <c r="AA51" s="9">
        <v>21</v>
      </c>
      <c r="AB51" s="12">
        <f>SUM(AC51-AA52)</f>
        <v>1866</v>
      </c>
      <c r="AC51" s="9">
        <v>2911</v>
      </c>
    </row>
    <row r="52" spans="1:27" s="9" customFormat="1" ht="12.75">
      <c r="A52" s="9">
        <v>91</v>
      </c>
      <c r="C52" s="10"/>
      <c r="D52" s="9">
        <f>D51</f>
        <v>11</v>
      </c>
      <c r="E52" s="9">
        <f aca="true" t="shared" si="23" ref="E52:AA52">SUM(D52+E51)</f>
        <v>152</v>
      </c>
      <c r="F52" s="9">
        <f t="shared" si="23"/>
        <v>242</v>
      </c>
      <c r="G52" s="9">
        <f t="shared" si="23"/>
        <v>297</v>
      </c>
      <c r="H52" s="9">
        <f t="shared" si="23"/>
        <v>362</v>
      </c>
      <c r="I52" s="9">
        <f t="shared" si="23"/>
        <v>415</v>
      </c>
      <c r="J52" s="9">
        <f t="shared" si="23"/>
        <v>464</v>
      </c>
      <c r="K52" s="9">
        <f t="shared" si="23"/>
        <v>527</v>
      </c>
      <c r="L52" s="9">
        <f t="shared" si="23"/>
        <v>622</v>
      </c>
      <c r="M52" s="9">
        <f t="shared" si="23"/>
        <v>717</v>
      </c>
      <c r="N52" s="9">
        <f t="shared" si="23"/>
        <v>754</v>
      </c>
      <c r="O52" s="9">
        <f t="shared" si="23"/>
        <v>775</v>
      </c>
      <c r="P52" s="9">
        <f t="shared" si="23"/>
        <v>790</v>
      </c>
      <c r="Q52" s="9">
        <f t="shared" si="23"/>
        <v>818</v>
      </c>
      <c r="R52" s="9">
        <f t="shared" si="23"/>
        <v>833</v>
      </c>
      <c r="S52" s="9">
        <f t="shared" si="23"/>
        <v>849</v>
      </c>
      <c r="T52" s="9">
        <f t="shared" si="23"/>
        <v>858</v>
      </c>
      <c r="U52" s="9">
        <f t="shared" si="23"/>
        <v>871</v>
      </c>
      <c r="V52" s="9">
        <f t="shared" si="23"/>
        <v>892</v>
      </c>
      <c r="W52" s="9">
        <f t="shared" si="23"/>
        <v>912</v>
      </c>
      <c r="X52" s="9">
        <f t="shared" si="23"/>
        <v>925</v>
      </c>
      <c r="Y52" s="9">
        <f t="shared" si="23"/>
        <v>944</v>
      </c>
      <c r="Z52" s="9">
        <f t="shared" si="23"/>
        <v>1024</v>
      </c>
      <c r="AA52" s="9">
        <f t="shared" si="23"/>
        <v>1045</v>
      </c>
    </row>
    <row r="53" spans="1:27" ht="12.75">
      <c r="A53" s="1">
        <f>SUM(A52/AB51)*100</f>
        <v>4.876741693461951</v>
      </c>
      <c r="D53" s="1">
        <f>SUM(D52/2911)*100</f>
        <v>0.37787701820680175</v>
      </c>
      <c r="E53" s="1">
        <f aca="true" t="shared" si="24" ref="E53:AA53">SUM(E52/2911)*100</f>
        <v>5.221573342493988</v>
      </c>
      <c r="F53" s="1">
        <f t="shared" si="24"/>
        <v>8.313294400549639</v>
      </c>
      <c r="G53" s="1">
        <f t="shared" si="24"/>
        <v>10.202679491583648</v>
      </c>
      <c r="H53" s="1">
        <f t="shared" si="24"/>
        <v>12.43558914462384</v>
      </c>
      <c r="I53" s="1">
        <f t="shared" si="24"/>
        <v>14.256269323256612</v>
      </c>
      <c r="J53" s="1">
        <f t="shared" si="24"/>
        <v>15.93953967708691</v>
      </c>
      <c r="K53" s="1">
        <f t="shared" si="24"/>
        <v>18.103744417725867</v>
      </c>
      <c r="L53" s="1">
        <f t="shared" si="24"/>
        <v>21.367227756784608</v>
      </c>
      <c r="M53" s="1">
        <f t="shared" si="24"/>
        <v>24.630711095843353</v>
      </c>
      <c r="N53" s="1">
        <f t="shared" si="24"/>
        <v>25.90175197526623</v>
      </c>
      <c r="O53" s="1">
        <f t="shared" si="24"/>
        <v>26.623153555479217</v>
      </c>
      <c r="P53" s="1">
        <f t="shared" si="24"/>
        <v>27.138440398488488</v>
      </c>
      <c r="Q53" s="1">
        <f t="shared" si="24"/>
        <v>28.100309172105803</v>
      </c>
      <c r="R53" s="1">
        <f t="shared" si="24"/>
        <v>28.61559601511508</v>
      </c>
      <c r="S53" s="1">
        <f t="shared" si="24"/>
        <v>29.16523531432497</v>
      </c>
      <c r="T53" s="1">
        <f t="shared" si="24"/>
        <v>29.47440742013054</v>
      </c>
      <c r="U53" s="1">
        <f t="shared" si="24"/>
        <v>29.92098935073858</v>
      </c>
      <c r="V53" s="1">
        <f t="shared" si="24"/>
        <v>30.642390930951564</v>
      </c>
      <c r="W53" s="1">
        <f t="shared" si="24"/>
        <v>31.329440054963932</v>
      </c>
      <c r="X53" s="1">
        <f t="shared" si="24"/>
        <v>31.776021985571965</v>
      </c>
      <c r="Y53" s="1">
        <f t="shared" si="24"/>
        <v>32.42871865338371</v>
      </c>
      <c r="Z53" s="1">
        <f t="shared" si="24"/>
        <v>35.176915149433185</v>
      </c>
      <c r="AA53" s="1">
        <f t="shared" si="24"/>
        <v>35.89831672964617</v>
      </c>
    </row>
    <row r="55" spans="1:29" s="9" customFormat="1" ht="12.75">
      <c r="A55" s="9" t="s">
        <v>15</v>
      </c>
      <c r="C55" s="10"/>
      <c r="D55" s="9">
        <v>1</v>
      </c>
      <c r="E55" s="9">
        <v>21</v>
      </c>
      <c r="F55" s="9">
        <v>18</v>
      </c>
      <c r="G55" s="9">
        <v>5</v>
      </c>
      <c r="H55" s="9">
        <v>17</v>
      </c>
      <c r="I55" s="9">
        <v>19</v>
      </c>
      <c r="J55" s="9">
        <v>8</v>
      </c>
      <c r="K55" s="9">
        <v>12</v>
      </c>
      <c r="L55" s="9">
        <v>23</v>
      </c>
      <c r="M55" s="9">
        <v>43</v>
      </c>
      <c r="N55" s="9">
        <v>20</v>
      </c>
      <c r="O55" s="9">
        <v>7</v>
      </c>
      <c r="P55" s="9">
        <v>6</v>
      </c>
      <c r="Q55" s="9">
        <v>4</v>
      </c>
      <c r="R55" s="9">
        <v>1</v>
      </c>
      <c r="S55" s="9">
        <v>1</v>
      </c>
      <c r="T55" s="9">
        <v>5</v>
      </c>
      <c r="U55" s="9">
        <v>0</v>
      </c>
      <c r="V55" s="9">
        <v>5</v>
      </c>
      <c r="W55" s="9">
        <v>2</v>
      </c>
      <c r="X55" s="9">
        <v>2</v>
      </c>
      <c r="Y55" s="9">
        <v>3</v>
      </c>
      <c r="Z55" s="9">
        <v>13</v>
      </c>
      <c r="AA55" s="9">
        <v>11</v>
      </c>
      <c r="AB55" s="12">
        <f>SUM(AC55-AA56)</f>
        <v>2453</v>
      </c>
      <c r="AC55" s="9">
        <v>2700</v>
      </c>
    </row>
    <row r="56" spans="1:27" s="9" customFormat="1" ht="12.75">
      <c r="A56" s="9">
        <v>54</v>
      </c>
      <c r="C56" s="10"/>
      <c r="D56" s="9">
        <f>D55</f>
        <v>1</v>
      </c>
      <c r="E56" s="9">
        <f aca="true" t="shared" si="25" ref="E56:AA56">SUM(D56+E55)</f>
        <v>22</v>
      </c>
      <c r="F56" s="9">
        <f t="shared" si="25"/>
        <v>40</v>
      </c>
      <c r="G56" s="9">
        <f t="shared" si="25"/>
        <v>45</v>
      </c>
      <c r="H56" s="9">
        <f t="shared" si="25"/>
        <v>62</v>
      </c>
      <c r="I56" s="9">
        <f t="shared" si="25"/>
        <v>81</v>
      </c>
      <c r="J56" s="9">
        <f t="shared" si="25"/>
        <v>89</v>
      </c>
      <c r="K56" s="9">
        <f t="shared" si="25"/>
        <v>101</v>
      </c>
      <c r="L56" s="9">
        <f t="shared" si="25"/>
        <v>124</v>
      </c>
      <c r="M56" s="9">
        <f t="shared" si="25"/>
        <v>167</v>
      </c>
      <c r="N56" s="9">
        <f t="shared" si="25"/>
        <v>187</v>
      </c>
      <c r="O56" s="9">
        <f t="shared" si="25"/>
        <v>194</v>
      </c>
      <c r="P56" s="9">
        <f t="shared" si="25"/>
        <v>200</v>
      </c>
      <c r="Q56" s="9">
        <f t="shared" si="25"/>
        <v>204</v>
      </c>
      <c r="R56" s="9">
        <f t="shared" si="25"/>
        <v>205</v>
      </c>
      <c r="S56" s="9">
        <f t="shared" si="25"/>
        <v>206</v>
      </c>
      <c r="T56" s="9">
        <f t="shared" si="25"/>
        <v>211</v>
      </c>
      <c r="U56" s="9">
        <f t="shared" si="25"/>
        <v>211</v>
      </c>
      <c r="V56" s="9">
        <f t="shared" si="25"/>
        <v>216</v>
      </c>
      <c r="W56" s="9">
        <f t="shared" si="25"/>
        <v>218</v>
      </c>
      <c r="X56" s="9">
        <f t="shared" si="25"/>
        <v>220</v>
      </c>
      <c r="Y56" s="9">
        <f t="shared" si="25"/>
        <v>223</v>
      </c>
      <c r="Z56" s="9">
        <f t="shared" si="25"/>
        <v>236</v>
      </c>
      <c r="AA56" s="9">
        <f t="shared" si="25"/>
        <v>247</v>
      </c>
    </row>
    <row r="57" spans="1:27" ht="12.75">
      <c r="A57" s="1">
        <f>SUM(A56/AB55)*100</f>
        <v>2.2013860578883</v>
      </c>
      <c r="D57" s="1">
        <f>SUM(D56/2700)*100</f>
        <v>0.037037037037037035</v>
      </c>
      <c r="E57" s="1">
        <f aca="true" t="shared" si="26" ref="E57:AA57">SUM(E56/2700)*100</f>
        <v>0.8148148148148148</v>
      </c>
      <c r="F57" s="1">
        <f t="shared" si="26"/>
        <v>1.4814814814814816</v>
      </c>
      <c r="G57" s="1">
        <f t="shared" si="26"/>
        <v>1.6666666666666667</v>
      </c>
      <c r="H57" s="1">
        <f t="shared" si="26"/>
        <v>2.2962962962962963</v>
      </c>
      <c r="I57" s="1">
        <f t="shared" si="26"/>
        <v>3</v>
      </c>
      <c r="J57" s="1">
        <f t="shared" si="26"/>
        <v>3.2962962962962963</v>
      </c>
      <c r="K57" s="1">
        <f t="shared" si="26"/>
        <v>3.740740740740741</v>
      </c>
      <c r="L57" s="1">
        <f t="shared" si="26"/>
        <v>4.592592592592593</v>
      </c>
      <c r="M57" s="1">
        <f t="shared" si="26"/>
        <v>6.185185185185185</v>
      </c>
      <c r="N57" s="1">
        <f t="shared" si="26"/>
        <v>6.925925925925926</v>
      </c>
      <c r="O57" s="1">
        <f t="shared" si="26"/>
        <v>7.185185185185185</v>
      </c>
      <c r="P57" s="1">
        <f t="shared" si="26"/>
        <v>7.4074074074074066</v>
      </c>
      <c r="Q57" s="1">
        <f t="shared" si="26"/>
        <v>7.555555555555555</v>
      </c>
      <c r="R57" s="1">
        <f t="shared" si="26"/>
        <v>7.592592592592593</v>
      </c>
      <c r="S57" s="1">
        <f t="shared" si="26"/>
        <v>7.629629629629629</v>
      </c>
      <c r="T57" s="1">
        <f t="shared" si="26"/>
        <v>7.814814814814815</v>
      </c>
      <c r="U57" s="1">
        <f t="shared" si="26"/>
        <v>7.814814814814815</v>
      </c>
      <c r="V57" s="1">
        <f t="shared" si="26"/>
        <v>8</v>
      </c>
      <c r="W57" s="1">
        <f t="shared" si="26"/>
        <v>8.074074074074074</v>
      </c>
      <c r="X57" s="1">
        <f t="shared" si="26"/>
        <v>8.148148148148149</v>
      </c>
      <c r="Y57" s="1">
        <f t="shared" si="26"/>
        <v>8.25925925925926</v>
      </c>
      <c r="Z57" s="1">
        <f t="shared" si="26"/>
        <v>8.74074074074074</v>
      </c>
      <c r="AA57" s="1">
        <f t="shared" si="26"/>
        <v>9.148148148148149</v>
      </c>
    </row>
    <row r="59" spans="1:29" s="9" customFormat="1" ht="12.75">
      <c r="A59" s="9" t="s">
        <v>16</v>
      </c>
      <c r="C59" s="10"/>
      <c r="D59" s="11">
        <v>2</v>
      </c>
      <c r="E59" s="11">
        <v>32</v>
      </c>
      <c r="F59" s="11">
        <v>28</v>
      </c>
      <c r="G59" s="11">
        <v>15</v>
      </c>
      <c r="H59" s="11">
        <v>17</v>
      </c>
      <c r="I59" s="11">
        <v>9</v>
      </c>
      <c r="J59" s="11">
        <v>9</v>
      </c>
      <c r="K59" s="11">
        <v>30</v>
      </c>
      <c r="L59" s="11">
        <v>37</v>
      </c>
      <c r="M59" s="11">
        <v>20</v>
      </c>
      <c r="N59" s="11">
        <v>10</v>
      </c>
      <c r="O59" s="11">
        <v>7</v>
      </c>
      <c r="P59" s="11">
        <v>7</v>
      </c>
      <c r="Q59" s="11">
        <v>5</v>
      </c>
      <c r="R59" s="11">
        <v>2</v>
      </c>
      <c r="S59" s="11">
        <v>4</v>
      </c>
      <c r="T59" s="11">
        <v>4</v>
      </c>
      <c r="U59" s="11">
        <v>6</v>
      </c>
      <c r="V59" s="11">
        <v>8</v>
      </c>
      <c r="W59" s="11">
        <v>9</v>
      </c>
      <c r="X59" s="11">
        <v>9</v>
      </c>
      <c r="Y59" s="11">
        <v>8</v>
      </c>
      <c r="Z59" s="11">
        <v>30</v>
      </c>
      <c r="AA59" s="11">
        <v>5</v>
      </c>
      <c r="AB59" s="12">
        <f>SUM(AC59-AA60)</f>
        <v>740</v>
      </c>
      <c r="AC59" s="9">
        <v>1053</v>
      </c>
    </row>
    <row r="60" spans="1:27" s="9" customFormat="1" ht="12.75">
      <c r="A60" s="9">
        <v>53</v>
      </c>
      <c r="C60" s="10"/>
      <c r="D60" s="9">
        <f>D59</f>
        <v>2</v>
      </c>
      <c r="E60" s="9">
        <f aca="true" t="shared" si="27" ref="E60:AA60">SUM(D60+E59)</f>
        <v>34</v>
      </c>
      <c r="F60" s="9">
        <f t="shared" si="27"/>
        <v>62</v>
      </c>
      <c r="G60" s="9">
        <f t="shared" si="27"/>
        <v>77</v>
      </c>
      <c r="H60" s="9">
        <f t="shared" si="27"/>
        <v>94</v>
      </c>
      <c r="I60" s="9">
        <f t="shared" si="27"/>
        <v>103</v>
      </c>
      <c r="J60" s="9">
        <f t="shared" si="27"/>
        <v>112</v>
      </c>
      <c r="K60" s="9">
        <f t="shared" si="27"/>
        <v>142</v>
      </c>
      <c r="L60" s="9">
        <f t="shared" si="27"/>
        <v>179</v>
      </c>
      <c r="M60" s="9">
        <f t="shared" si="27"/>
        <v>199</v>
      </c>
      <c r="N60" s="9">
        <f t="shared" si="27"/>
        <v>209</v>
      </c>
      <c r="O60" s="9">
        <f t="shared" si="27"/>
        <v>216</v>
      </c>
      <c r="P60" s="9">
        <f t="shared" si="27"/>
        <v>223</v>
      </c>
      <c r="Q60" s="9">
        <f t="shared" si="27"/>
        <v>228</v>
      </c>
      <c r="R60" s="9">
        <f t="shared" si="27"/>
        <v>230</v>
      </c>
      <c r="S60" s="9">
        <f t="shared" si="27"/>
        <v>234</v>
      </c>
      <c r="T60" s="9">
        <f t="shared" si="27"/>
        <v>238</v>
      </c>
      <c r="U60" s="9">
        <f t="shared" si="27"/>
        <v>244</v>
      </c>
      <c r="V60" s="9">
        <f t="shared" si="27"/>
        <v>252</v>
      </c>
      <c r="W60" s="9">
        <f t="shared" si="27"/>
        <v>261</v>
      </c>
      <c r="X60" s="9">
        <f t="shared" si="27"/>
        <v>270</v>
      </c>
      <c r="Y60" s="9">
        <f t="shared" si="27"/>
        <v>278</v>
      </c>
      <c r="Z60" s="9">
        <f t="shared" si="27"/>
        <v>308</v>
      </c>
      <c r="AA60" s="9">
        <f t="shared" si="27"/>
        <v>313</v>
      </c>
    </row>
    <row r="61" spans="1:27" ht="12.75">
      <c r="A61" s="1">
        <f>SUM(A60/AB59)*100</f>
        <v>7.162162162162162</v>
      </c>
      <c r="D61" s="1">
        <f>SUM(D60/1053)*100</f>
        <v>0.1899335232668566</v>
      </c>
      <c r="E61" s="1">
        <f aca="true" t="shared" si="28" ref="E61:AA61">SUM(E60/1053)*100</f>
        <v>3.2288698955365627</v>
      </c>
      <c r="F61" s="1">
        <f t="shared" si="28"/>
        <v>5.887939221272555</v>
      </c>
      <c r="G61" s="1">
        <f t="shared" si="28"/>
        <v>7.31244064577398</v>
      </c>
      <c r="H61" s="1">
        <f t="shared" si="28"/>
        <v>8.92687559354226</v>
      </c>
      <c r="I61" s="1">
        <f t="shared" si="28"/>
        <v>9.781576448243115</v>
      </c>
      <c r="J61" s="1">
        <f t="shared" si="28"/>
        <v>10.63627730294397</v>
      </c>
      <c r="K61" s="1">
        <f t="shared" si="28"/>
        <v>13.485280151946819</v>
      </c>
      <c r="L61" s="1">
        <f t="shared" si="28"/>
        <v>16.999050332383668</v>
      </c>
      <c r="M61" s="1">
        <f t="shared" si="28"/>
        <v>18.89838556505223</v>
      </c>
      <c r="N61" s="1">
        <f t="shared" si="28"/>
        <v>19.848053181386515</v>
      </c>
      <c r="O61" s="1">
        <f t="shared" si="28"/>
        <v>20.51282051282051</v>
      </c>
      <c r="P61" s="1">
        <f t="shared" si="28"/>
        <v>21.17758784425451</v>
      </c>
      <c r="Q61" s="1">
        <f t="shared" si="28"/>
        <v>21.65242165242165</v>
      </c>
      <c r="R61" s="1">
        <f t="shared" si="28"/>
        <v>21.84235517568851</v>
      </c>
      <c r="S61" s="1">
        <f t="shared" si="28"/>
        <v>22.22222222222222</v>
      </c>
      <c r="T61" s="1">
        <f t="shared" si="28"/>
        <v>22.602089268755936</v>
      </c>
      <c r="U61" s="1">
        <f t="shared" si="28"/>
        <v>23.171889838556506</v>
      </c>
      <c r="V61" s="1">
        <f t="shared" si="28"/>
        <v>23.931623931623932</v>
      </c>
      <c r="W61" s="1">
        <f t="shared" si="28"/>
        <v>24.786324786324787</v>
      </c>
      <c r="X61" s="1">
        <f t="shared" si="28"/>
        <v>25.64102564102564</v>
      </c>
      <c r="Y61" s="1">
        <f t="shared" si="28"/>
        <v>26.400759734093064</v>
      </c>
      <c r="Z61" s="1">
        <f t="shared" si="28"/>
        <v>29.24976258309592</v>
      </c>
      <c r="AA61" s="1">
        <f t="shared" si="28"/>
        <v>29.72459639126306</v>
      </c>
    </row>
    <row r="63" spans="1:29" s="9" customFormat="1" ht="12.75">
      <c r="A63" s="9" t="s">
        <v>17</v>
      </c>
      <c r="C63" s="10"/>
      <c r="D63" s="11">
        <v>2</v>
      </c>
      <c r="E63" s="11">
        <v>39</v>
      </c>
      <c r="F63" s="11">
        <v>44</v>
      </c>
      <c r="G63" s="11">
        <v>15</v>
      </c>
      <c r="H63" s="11">
        <v>28</v>
      </c>
      <c r="I63" s="11">
        <v>25</v>
      </c>
      <c r="J63" s="11">
        <v>16</v>
      </c>
      <c r="K63" s="11">
        <v>24</v>
      </c>
      <c r="L63" s="11">
        <v>54</v>
      </c>
      <c r="M63" s="11">
        <v>61</v>
      </c>
      <c r="N63" s="11">
        <v>20</v>
      </c>
      <c r="O63" s="11">
        <v>5</v>
      </c>
      <c r="P63" s="11">
        <v>6</v>
      </c>
      <c r="Q63" s="11">
        <v>6</v>
      </c>
      <c r="R63" s="11">
        <v>4</v>
      </c>
      <c r="S63" s="11">
        <v>7</v>
      </c>
      <c r="T63" s="11">
        <v>4</v>
      </c>
      <c r="U63" s="11">
        <v>5</v>
      </c>
      <c r="V63" s="11">
        <v>5</v>
      </c>
      <c r="W63" s="11">
        <v>2</v>
      </c>
      <c r="X63" s="11">
        <v>6</v>
      </c>
      <c r="Y63" s="11">
        <v>8</v>
      </c>
      <c r="Z63" s="11">
        <v>24</v>
      </c>
      <c r="AA63" s="11">
        <v>10</v>
      </c>
      <c r="AB63" s="12">
        <f>SUM(AC63-AA64)</f>
        <v>1374</v>
      </c>
      <c r="AC63" s="9">
        <v>1794</v>
      </c>
    </row>
    <row r="64" spans="1:27" s="9" customFormat="1" ht="12.75">
      <c r="A64" s="9">
        <v>42</v>
      </c>
      <c r="C64" s="10"/>
      <c r="D64" s="9">
        <f>D63</f>
        <v>2</v>
      </c>
      <c r="E64" s="9">
        <f aca="true" t="shared" si="29" ref="E64:AA64">SUM(D64+E63)</f>
        <v>41</v>
      </c>
      <c r="F64" s="9">
        <f t="shared" si="29"/>
        <v>85</v>
      </c>
      <c r="G64" s="9">
        <f t="shared" si="29"/>
        <v>100</v>
      </c>
      <c r="H64" s="9">
        <f t="shared" si="29"/>
        <v>128</v>
      </c>
      <c r="I64" s="9">
        <f t="shared" si="29"/>
        <v>153</v>
      </c>
      <c r="J64" s="9">
        <f t="shared" si="29"/>
        <v>169</v>
      </c>
      <c r="K64" s="9">
        <f t="shared" si="29"/>
        <v>193</v>
      </c>
      <c r="L64" s="9">
        <f t="shared" si="29"/>
        <v>247</v>
      </c>
      <c r="M64" s="9">
        <f t="shared" si="29"/>
        <v>308</v>
      </c>
      <c r="N64" s="9">
        <f t="shared" si="29"/>
        <v>328</v>
      </c>
      <c r="O64" s="9">
        <f t="shared" si="29"/>
        <v>333</v>
      </c>
      <c r="P64" s="9">
        <f t="shared" si="29"/>
        <v>339</v>
      </c>
      <c r="Q64" s="9">
        <f t="shared" si="29"/>
        <v>345</v>
      </c>
      <c r="R64" s="9">
        <f t="shared" si="29"/>
        <v>349</v>
      </c>
      <c r="S64" s="9">
        <f t="shared" si="29"/>
        <v>356</v>
      </c>
      <c r="T64" s="9">
        <f t="shared" si="29"/>
        <v>360</v>
      </c>
      <c r="U64" s="9">
        <f t="shared" si="29"/>
        <v>365</v>
      </c>
      <c r="V64" s="9">
        <f t="shared" si="29"/>
        <v>370</v>
      </c>
      <c r="W64" s="9">
        <f t="shared" si="29"/>
        <v>372</v>
      </c>
      <c r="X64" s="9">
        <f t="shared" si="29"/>
        <v>378</v>
      </c>
      <c r="Y64" s="9">
        <f t="shared" si="29"/>
        <v>386</v>
      </c>
      <c r="Z64" s="9">
        <f t="shared" si="29"/>
        <v>410</v>
      </c>
      <c r="AA64" s="9">
        <f t="shared" si="29"/>
        <v>420</v>
      </c>
    </row>
    <row r="65" spans="1:27" ht="12.75">
      <c r="A65" s="1">
        <f>SUM(A64/AB63)*100</f>
        <v>3.056768558951965</v>
      </c>
      <c r="D65" s="1">
        <f>SUM(D64/1794)*100</f>
        <v>0.11148272017837235</v>
      </c>
      <c r="E65" s="1">
        <f aca="true" t="shared" si="30" ref="E65:AA65">SUM(E64/1794)*100</f>
        <v>2.2853957636566333</v>
      </c>
      <c r="F65" s="1">
        <f t="shared" si="30"/>
        <v>4.738015607580825</v>
      </c>
      <c r="G65" s="1">
        <f t="shared" si="30"/>
        <v>5.574136008918618</v>
      </c>
      <c r="H65" s="1">
        <f t="shared" si="30"/>
        <v>7.1348940914158305</v>
      </c>
      <c r="I65" s="1">
        <f t="shared" si="30"/>
        <v>8.528428093645484</v>
      </c>
      <c r="J65" s="1">
        <f t="shared" si="30"/>
        <v>9.420289855072465</v>
      </c>
      <c r="K65" s="1">
        <f t="shared" si="30"/>
        <v>10.758082497212932</v>
      </c>
      <c r="L65" s="1">
        <f t="shared" si="30"/>
        <v>13.768115942028986</v>
      </c>
      <c r="M65" s="1">
        <f t="shared" si="30"/>
        <v>17.16833890746934</v>
      </c>
      <c r="N65" s="1">
        <f t="shared" si="30"/>
        <v>18.283166109253067</v>
      </c>
      <c r="O65" s="1">
        <f t="shared" si="30"/>
        <v>18.561872909698995</v>
      </c>
      <c r="P65" s="1">
        <f t="shared" si="30"/>
        <v>18.896321070234116</v>
      </c>
      <c r="Q65" s="1">
        <f t="shared" si="30"/>
        <v>19.230769230769234</v>
      </c>
      <c r="R65" s="1">
        <f t="shared" si="30"/>
        <v>19.453734671125975</v>
      </c>
      <c r="S65" s="1">
        <f t="shared" si="30"/>
        <v>19.84392419175028</v>
      </c>
      <c r="T65" s="1">
        <f t="shared" si="30"/>
        <v>20.066889632107024</v>
      </c>
      <c r="U65" s="1">
        <f t="shared" si="30"/>
        <v>20.345596432552952</v>
      </c>
      <c r="V65" s="1">
        <f t="shared" si="30"/>
        <v>20.624303232998887</v>
      </c>
      <c r="W65" s="1">
        <f t="shared" si="30"/>
        <v>20.735785953177256</v>
      </c>
      <c r="X65" s="1">
        <f t="shared" si="30"/>
        <v>21.070234113712374</v>
      </c>
      <c r="Y65" s="1">
        <f t="shared" si="30"/>
        <v>21.516164994425864</v>
      </c>
      <c r="Z65" s="1">
        <f t="shared" si="30"/>
        <v>22.85395763656633</v>
      </c>
      <c r="AA65" s="1">
        <f t="shared" si="30"/>
        <v>23.411371237458194</v>
      </c>
    </row>
    <row r="67" spans="1:29" s="9" customFormat="1" ht="12.75">
      <c r="A67" s="9" t="s">
        <v>18</v>
      </c>
      <c r="C67" s="10"/>
      <c r="D67" s="9">
        <v>8</v>
      </c>
      <c r="E67" s="9">
        <v>131</v>
      </c>
      <c r="F67" s="9">
        <v>104</v>
      </c>
      <c r="G67" s="9">
        <v>21</v>
      </c>
      <c r="H67" s="9">
        <v>45</v>
      </c>
      <c r="I67" s="9">
        <v>27</v>
      </c>
      <c r="J67" s="9">
        <v>34</v>
      </c>
      <c r="K67" s="9">
        <v>51</v>
      </c>
      <c r="L67" s="9">
        <v>92</v>
      </c>
      <c r="M67" s="9">
        <v>83</v>
      </c>
      <c r="N67" s="9">
        <v>29</v>
      </c>
      <c r="O67" s="9">
        <v>17</v>
      </c>
      <c r="P67" s="9">
        <v>11</v>
      </c>
      <c r="Q67" s="9">
        <v>17</v>
      </c>
      <c r="R67" s="9">
        <v>13</v>
      </c>
      <c r="S67" s="9">
        <v>7</v>
      </c>
      <c r="T67" s="9">
        <v>14</v>
      </c>
      <c r="U67" s="9">
        <v>15</v>
      </c>
      <c r="V67" s="9">
        <v>12</v>
      </c>
      <c r="W67" s="9">
        <v>16</v>
      </c>
      <c r="X67" s="9">
        <v>15</v>
      </c>
      <c r="Y67" s="9">
        <v>15</v>
      </c>
      <c r="Z67" s="9">
        <v>96</v>
      </c>
      <c r="AA67" s="9">
        <v>20</v>
      </c>
      <c r="AB67" s="12">
        <f>SUM(AC67-AA68)</f>
        <v>1264</v>
      </c>
      <c r="AC67" s="9">
        <v>2157</v>
      </c>
    </row>
    <row r="68" spans="1:27" s="9" customFormat="1" ht="12.75">
      <c r="A68" s="9">
        <v>127</v>
      </c>
      <c r="C68" s="10"/>
      <c r="D68" s="9">
        <f>D67</f>
        <v>8</v>
      </c>
      <c r="E68" s="9">
        <f aca="true" t="shared" si="31" ref="E68:AA68">SUM(D68+E67)</f>
        <v>139</v>
      </c>
      <c r="F68" s="9">
        <f t="shared" si="31"/>
        <v>243</v>
      </c>
      <c r="G68" s="9">
        <f t="shared" si="31"/>
        <v>264</v>
      </c>
      <c r="H68" s="9">
        <f t="shared" si="31"/>
        <v>309</v>
      </c>
      <c r="I68" s="9">
        <f t="shared" si="31"/>
        <v>336</v>
      </c>
      <c r="J68" s="9">
        <f t="shared" si="31"/>
        <v>370</v>
      </c>
      <c r="K68" s="9">
        <f t="shared" si="31"/>
        <v>421</v>
      </c>
      <c r="L68" s="9">
        <f t="shared" si="31"/>
        <v>513</v>
      </c>
      <c r="M68" s="9">
        <f t="shared" si="31"/>
        <v>596</v>
      </c>
      <c r="N68" s="9">
        <f t="shared" si="31"/>
        <v>625</v>
      </c>
      <c r="O68" s="9">
        <f t="shared" si="31"/>
        <v>642</v>
      </c>
      <c r="P68" s="9">
        <f t="shared" si="31"/>
        <v>653</v>
      </c>
      <c r="Q68" s="9">
        <f t="shared" si="31"/>
        <v>670</v>
      </c>
      <c r="R68" s="9">
        <f t="shared" si="31"/>
        <v>683</v>
      </c>
      <c r="S68" s="9">
        <f t="shared" si="31"/>
        <v>690</v>
      </c>
      <c r="T68" s="9">
        <f t="shared" si="31"/>
        <v>704</v>
      </c>
      <c r="U68" s="9">
        <f t="shared" si="31"/>
        <v>719</v>
      </c>
      <c r="V68" s="9">
        <f t="shared" si="31"/>
        <v>731</v>
      </c>
      <c r="W68" s="9">
        <f t="shared" si="31"/>
        <v>747</v>
      </c>
      <c r="X68" s="9">
        <f t="shared" si="31"/>
        <v>762</v>
      </c>
      <c r="Y68" s="9">
        <f t="shared" si="31"/>
        <v>777</v>
      </c>
      <c r="Z68" s="9">
        <f t="shared" si="31"/>
        <v>873</v>
      </c>
      <c r="AA68" s="9">
        <f t="shared" si="31"/>
        <v>893</v>
      </c>
    </row>
    <row r="69" spans="1:27" ht="12.75">
      <c r="A69" s="1">
        <f>SUM(A68/AB67)*100</f>
        <v>10.047468354430379</v>
      </c>
      <c r="D69" s="1">
        <f>SUM(D68/2157)*100</f>
        <v>0.3708854891052387</v>
      </c>
      <c r="E69" s="1">
        <f aca="true" t="shared" si="32" ref="E69:AA69">SUM(E68/2157)*100</f>
        <v>6.444135373203523</v>
      </c>
      <c r="F69" s="1">
        <f t="shared" si="32"/>
        <v>11.265646731571627</v>
      </c>
      <c r="G69" s="1">
        <f t="shared" si="32"/>
        <v>12.23922114047288</v>
      </c>
      <c r="H69" s="1">
        <f t="shared" si="32"/>
        <v>14.325452016689846</v>
      </c>
      <c r="I69" s="1">
        <f t="shared" si="32"/>
        <v>15.577190542420027</v>
      </c>
      <c r="J69" s="1">
        <f t="shared" si="32"/>
        <v>17.153453871117293</v>
      </c>
      <c r="K69" s="1">
        <f t="shared" si="32"/>
        <v>19.51784886416319</v>
      </c>
      <c r="L69" s="1">
        <f t="shared" si="32"/>
        <v>23.783031988873436</v>
      </c>
      <c r="M69" s="1">
        <f t="shared" si="32"/>
        <v>27.63096893834029</v>
      </c>
      <c r="N69" s="1">
        <f t="shared" si="32"/>
        <v>28.97542883634678</v>
      </c>
      <c r="O69" s="1">
        <f t="shared" si="32"/>
        <v>29.763560500695412</v>
      </c>
      <c r="P69" s="1">
        <f t="shared" si="32"/>
        <v>30.273528048215116</v>
      </c>
      <c r="Q69" s="1">
        <f t="shared" si="32"/>
        <v>31.061659712563745</v>
      </c>
      <c r="R69" s="1">
        <f t="shared" si="32"/>
        <v>31.664348632359758</v>
      </c>
      <c r="S69" s="1">
        <f t="shared" si="32"/>
        <v>31.98887343532684</v>
      </c>
      <c r="T69" s="1">
        <f t="shared" si="32"/>
        <v>32.63792304126101</v>
      </c>
      <c r="U69" s="1">
        <f t="shared" si="32"/>
        <v>33.33333333333333</v>
      </c>
      <c r="V69" s="1">
        <f t="shared" si="32"/>
        <v>33.889661566991194</v>
      </c>
      <c r="W69" s="1">
        <f t="shared" si="32"/>
        <v>34.63143254520167</v>
      </c>
      <c r="X69" s="1">
        <f t="shared" si="32"/>
        <v>35.32684283727399</v>
      </c>
      <c r="Y69" s="1">
        <f t="shared" si="32"/>
        <v>36.02225312934632</v>
      </c>
      <c r="Z69" s="1">
        <f t="shared" si="32"/>
        <v>40.47287899860918</v>
      </c>
      <c r="AA69" s="1">
        <f t="shared" si="32"/>
        <v>41.400092721372275</v>
      </c>
    </row>
    <row r="71" spans="1:29" s="9" customFormat="1" ht="12.75">
      <c r="A71" s="9" t="s">
        <v>19</v>
      </c>
      <c r="C71" s="10"/>
      <c r="D71" s="9">
        <v>5</v>
      </c>
      <c r="E71" s="9">
        <v>50</v>
      </c>
      <c r="F71" s="9">
        <v>35</v>
      </c>
      <c r="G71" s="9">
        <v>8</v>
      </c>
      <c r="H71" s="9">
        <v>16</v>
      </c>
      <c r="I71" s="9">
        <v>9</v>
      </c>
      <c r="J71" s="9">
        <v>13</v>
      </c>
      <c r="K71" s="9">
        <v>16</v>
      </c>
      <c r="L71" s="9">
        <v>35</v>
      </c>
      <c r="M71" s="9">
        <v>36</v>
      </c>
      <c r="N71" s="9">
        <v>15</v>
      </c>
      <c r="O71" s="9">
        <v>5</v>
      </c>
      <c r="P71" s="9">
        <v>8</v>
      </c>
      <c r="Q71" s="9">
        <v>5</v>
      </c>
      <c r="R71" s="9">
        <v>9</v>
      </c>
      <c r="S71" s="9">
        <v>6</v>
      </c>
      <c r="T71" s="9">
        <v>7</v>
      </c>
      <c r="U71" s="9">
        <v>7</v>
      </c>
      <c r="V71" s="9">
        <v>9</v>
      </c>
      <c r="W71" s="9">
        <v>10</v>
      </c>
      <c r="X71" s="9">
        <v>6</v>
      </c>
      <c r="Y71" s="9">
        <v>12</v>
      </c>
      <c r="Z71" s="9">
        <v>35</v>
      </c>
      <c r="AA71" s="9">
        <v>8</v>
      </c>
      <c r="AB71" s="12">
        <f>SUM(AC71-AA72)</f>
        <v>1666</v>
      </c>
      <c r="AC71" s="9">
        <v>2031</v>
      </c>
    </row>
    <row r="72" spans="1:27" s="9" customFormat="1" ht="12.75">
      <c r="A72" s="9">
        <v>72</v>
      </c>
      <c r="C72" s="10"/>
      <c r="D72" s="9">
        <f>D71</f>
        <v>5</v>
      </c>
      <c r="E72" s="9">
        <f aca="true" t="shared" si="33" ref="E72:AA72">SUM(D72+E71)</f>
        <v>55</v>
      </c>
      <c r="F72" s="9">
        <f t="shared" si="33"/>
        <v>90</v>
      </c>
      <c r="G72" s="9">
        <f t="shared" si="33"/>
        <v>98</v>
      </c>
      <c r="H72" s="9">
        <f t="shared" si="33"/>
        <v>114</v>
      </c>
      <c r="I72" s="9">
        <f t="shared" si="33"/>
        <v>123</v>
      </c>
      <c r="J72" s="9">
        <f t="shared" si="33"/>
        <v>136</v>
      </c>
      <c r="K72" s="9">
        <f t="shared" si="33"/>
        <v>152</v>
      </c>
      <c r="L72" s="9">
        <f t="shared" si="33"/>
        <v>187</v>
      </c>
      <c r="M72" s="9">
        <f t="shared" si="33"/>
        <v>223</v>
      </c>
      <c r="N72" s="9">
        <f t="shared" si="33"/>
        <v>238</v>
      </c>
      <c r="O72" s="9">
        <f t="shared" si="33"/>
        <v>243</v>
      </c>
      <c r="P72" s="9">
        <f t="shared" si="33"/>
        <v>251</v>
      </c>
      <c r="Q72" s="9">
        <f t="shared" si="33"/>
        <v>256</v>
      </c>
      <c r="R72" s="9">
        <f t="shared" si="33"/>
        <v>265</v>
      </c>
      <c r="S72" s="9">
        <f t="shared" si="33"/>
        <v>271</v>
      </c>
      <c r="T72" s="9">
        <f t="shared" si="33"/>
        <v>278</v>
      </c>
      <c r="U72" s="9">
        <f t="shared" si="33"/>
        <v>285</v>
      </c>
      <c r="V72" s="9">
        <f t="shared" si="33"/>
        <v>294</v>
      </c>
      <c r="W72" s="9">
        <f t="shared" si="33"/>
        <v>304</v>
      </c>
      <c r="X72" s="9">
        <f t="shared" si="33"/>
        <v>310</v>
      </c>
      <c r="Y72" s="9">
        <f t="shared" si="33"/>
        <v>322</v>
      </c>
      <c r="Z72" s="9">
        <f t="shared" si="33"/>
        <v>357</v>
      </c>
      <c r="AA72" s="9">
        <f t="shared" si="33"/>
        <v>365</v>
      </c>
    </row>
    <row r="73" spans="1:27" ht="12.75">
      <c r="A73" s="1">
        <f>SUM(A72/AB71)*100</f>
        <v>4.321728691476591</v>
      </c>
      <c r="D73" s="1">
        <f>SUM(D72/2031)*100</f>
        <v>0.2461841457410143</v>
      </c>
      <c r="E73" s="1">
        <f aca="true" t="shared" si="34" ref="E73:AA73">SUM(E72/2031)*100</f>
        <v>2.708025603151157</v>
      </c>
      <c r="F73" s="1">
        <f t="shared" si="34"/>
        <v>4.431314623338257</v>
      </c>
      <c r="G73" s="1">
        <f t="shared" si="34"/>
        <v>4.8252092565238796</v>
      </c>
      <c r="H73" s="1">
        <f t="shared" si="34"/>
        <v>5.612998522895126</v>
      </c>
      <c r="I73" s="1">
        <f t="shared" si="34"/>
        <v>6.056129985228951</v>
      </c>
      <c r="J73" s="1">
        <f t="shared" si="34"/>
        <v>6.696208764155588</v>
      </c>
      <c r="K73" s="1">
        <f t="shared" si="34"/>
        <v>7.483998030526834</v>
      </c>
      <c r="L73" s="1">
        <f t="shared" si="34"/>
        <v>9.207287050713935</v>
      </c>
      <c r="M73" s="1">
        <f t="shared" si="34"/>
        <v>10.979812900049236</v>
      </c>
      <c r="N73" s="1">
        <f t="shared" si="34"/>
        <v>11.71836533727228</v>
      </c>
      <c r="O73" s="1">
        <f t="shared" si="34"/>
        <v>11.964549483013293</v>
      </c>
      <c r="P73" s="1">
        <f t="shared" si="34"/>
        <v>12.358444116198916</v>
      </c>
      <c r="Q73" s="1">
        <f t="shared" si="34"/>
        <v>12.604628261939933</v>
      </c>
      <c r="R73" s="1">
        <f t="shared" si="34"/>
        <v>13.047759724273758</v>
      </c>
      <c r="S73" s="1">
        <f t="shared" si="34"/>
        <v>13.343180699162973</v>
      </c>
      <c r="T73" s="1">
        <f t="shared" si="34"/>
        <v>13.687838503200394</v>
      </c>
      <c r="U73" s="1">
        <f t="shared" si="34"/>
        <v>14.032496307237812</v>
      </c>
      <c r="V73" s="1">
        <f t="shared" si="34"/>
        <v>14.47562776957164</v>
      </c>
      <c r="W73" s="1">
        <f t="shared" si="34"/>
        <v>14.967996061053668</v>
      </c>
      <c r="X73" s="1">
        <f t="shared" si="34"/>
        <v>15.263417035942886</v>
      </c>
      <c r="Y73" s="1">
        <f t="shared" si="34"/>
        <v>15.85425898572132</v>
      </c>
      <c r="Z73" s="1">
        <f t="shared" si="34"/>
        <v>17.57754800590842</v>
      </c>
      <c r="AA73" s="1">
        <f t="shared" si="34"/>
        <v>17.971442639094043</v>
      </c>
    </row>
    <row r="75" spans="1:29" s="9" customFormat="1" ht="12.75">
      <c r="A75" s="9" t="s">
        <v>20</v>
      </c>
      <c r="C75" s="10"/>
      <c r="D75" s="9">
        <v>3</v>
      </c>
      <c r="E75" s="9">
        <v>19</v>
      </c>
      <c r="F75" s="9">
        <v>18</v>
      </c>
      <c r="G75" s="9">
        <v>8</v>
      </c>
      <c r="H75" s="9">
        <v>14</v>
      </c>
      <c r="I75" s="9">
        <v>20</v>
      </c>
      <c r="J75" s="9">
        <v>20</v>
      </c>
      <c r="K75" s="9">
        <v>23</v>
      </c>
      <c r="L75" s="9">
        <v>38</v>
      </c>
      <c r="M75" s="9">
        <v>38</v>
      </c>
      <c r="N75" s="9">
        <v>18</v>
      </c>
      <c r="O75" s="9">
        <v>9</v>
      </c>
      <c r="P75" s="9">
        <v>5</v>
      </c>
      <c r="Q75" s="9">
        <v>10</v>
      </c>
      <c r="R75" s="9">
        <v>7</v>
      </c>
      <c r="S75" s="9">
        <v>4</v>
      </c>
      <c r="T75" s="9">
        <v>5</v>
      </c>
      <c r="U75" s="9">
        <v>4</v>
      </c>
      <c r="V75" s="9">
        <v>6</v>
      </c>
      <c r="W75" s="9">
        <v>4</v>
      </c>
      <c r="X75" s="9">
        <v>3</v>
      </c>
      <c r="Y75" s="9">
        <v>6</v>
      </c>
      <c r="Z75" s="9">
        <v>30</v>
      </c>
      <c r="AA75" s="9">
        <v>3</v>
      </c>
      <c r="AB75" s="12">
        <f>SUM(AC75-AA76)</f>
        <v>994</v>
      </c>
      <c r="AC75" s="9">
        <v>1309</v>
      </c>
    </row>
    <row r="76" spans="1:27" s="9" customFormat="1" ht="12.75">
      <c r="A76" s="9">
        <v>62</v>
      </c>
      <c r="C76" s="10"/>
      <c r="D76" s="9">
        <f>D75</f>
        <v>3</v>
      </c>
      <c r="E76" s="9">
        <f aca="true" t="shared" si="35" ref="E76:AA76">SUM(D76+E75)</f>
        <v>22</v>
      </c>
      <c r="F76" s="9">
        <f t="shared" si="35"/>
        <v>40</v>
      </c>
      <c r="G76" s="9">
        <f t="shared" si="35"/>
        <v>48</v>
      </c>
      <c r="H76" s="9">
        <f t="shared" si="35"/>
        <v>62</v>
      </c>
      <c r="I76" s="9">
        <f t="shared" si="35"/>
        <v>82</v>
      </c>
      <c r="J76" s="9">
        <f t="shared" si="35"/>
        <v>102</v>
      </c>
      <c r="K76" s="9">
        <f t="shared" si="35"/>
        <v>125</v>
      </c>
      <c r="L76" s="9">
        <f t="shared" si="35"/>
        <v>163</v>
      </c>
      <c r="M76" s="9">
        <f t="shared" si="35"/>
        <v>201</v>
      </c>
      <c r="N76" s="9">
        <f t="shared" si="35"/>
        <v>219</v>
      </c>
      <c r="O76" s="9">
        <f t="shared" si="35"/>
        <v>228</v>
      </c>
      <c r="P76" s="9">
        <f t="shared" si="35"/>
        <v>233</v>
      </c>
      <c r="Q76" s="9">
        <f t="shared" si="35"/>
        <v>243</v>
      </c>
      <c r="R76" s="9">
        <f t="shared" si="35"/>
        <v>250</v>
      </c>
      <c r="S76" s="9">
        <f t="shared" si="35"/>
        <v>254</v>
      </c>
      <c r="T76" s="9">
        <f t="shared" si="35"/>
        <v>259</v>
      </c>
      <c r="U76" s="9">
        <f t="shared" si="35"/>
        <v>263</v>
      </c>
      <c r="V76" s="9">
        <f t="shared" si="35"/>
        <v>269</v>
      </c>
      <c r="W76" s="9">
        <f t="shared" si="35"/>
        <v>273</v>
      </c>
      <c r="X76" s="9">
        <f t="shared" si="35"/>
        <v>276</v>
      </c>
      <c r="Y76" s="9">
        <f t="shared" si="35"/>
        <v>282</v>
      </c>
      <c r="Z76" s="9">
        <f t="shared" si="35"/>
        <v>312</v>
      </c>
      <c r="AA76" s="9">
        <f t="shared" si="35"/>
        <v>315</v>
      </c>
    </row>
    <row r="77" spans="1:27" ht="12.75">
      <c r="A77" s="1">
        <f>SUM(A76/AB75)*100</f>
        <v>6.237424547283702</v>
      </c>
      <c r="D77" s="1">
        <f>SUM(D76/1309)*100</f>
        <v>0.2291825821237586</v>
      </c>
      <c r="E77" s="1">
        <f aca="true" t="shared" si="36" ref="E77:AA77">SUM(E76/1309)*100</f>
        <v>1.680672268907563</v>
      </c>
      <c r="F77" s="1">
        <f t="shared" si="36"/>
        <v>3.055767761650115</v>
      </c>
      <c r="G77" s="1">
        <f t="shared" si="36"/>
        <v>3.6669213139801378</v>
      </c>
      <c r="H77" s="1">
        <f t="shared" si="36"/>
        <v>4.736440030557677</v>
      </c>
      <c r="I77" s="1">
        <f t="shared" si="36"/>
        <v>6.264323911382736</v>
      </c>
      <c r="J77" s="1">
        <f t="shared" si="36"/>
        <v>7.792207792207792</v>
      </c>
      <c r="K77" s="1">
        <f t="shared" si="36"/>
        <v>9.549274255156607</v>
      </c>
      <c r="L77" s="1">
        <f t="shared" si="36"/>
        <v>12.452253628724216</v>
      </c>
      <c r="M77" s="1">
        <f t="shared" si="36"/>
        <v>15.355233002291827</v>
      </c>
      <c r="N77" s="1">
        <f t="shared" si="36"/>
        <v>16.730328495034378</v>
      </c>
      <c r="O77" s="1">
        <f t="shared" si="36"/>
        <v>17.417876241405654</v>
      </c>
      <c r="P77" s="1">
        <f t="shared" si="36"/>
        <v>17.79984721161192</v>
      </c>
      <c r="Q77" s="1">
        <f t="shared" si="36"/>
        <v>18.563789152024444</v>
      </c>
      <c r="R77" s="1">
        <f t="shared" si="36"/>
        <v>19.098548510313215</v>
      </c>
      <c r="S77" s="1">
        <f t="shared" si="36"/>
        <v>19.404125286478227</v>
      </c>
      <c r="T77" s="1">
        <f t="shared" si="36"/>
        <v>19.786096256684495</v>
      </c>
      <c r="U77" s="1">
        <f t="shared" si="36"/>
        <v>20.091673032849503</v>
      </c>
      <c r="V77" s="1">
        <f t="shared" si="36"/>
        <v>20.55003819709702</v>
      </c>
      <c r="W77" s="1">
        <f t="shared" si="36"/>
        <v>20.855614973262032</v>
      </c>
      <c r="X77" s="1">
        <f t="shared" si="36"/>
        <v>21.08479755538579</v>
      </c>
      <c r="Y77" s="1">
        <f t="shared" si="36"/>
        <v>21.543162719633308</v>
      </c>
      <c r="Z77" s="1">
        <f t="shared" si="36"/>
        <v>23.834988540870896</v>
      </c>
      <c r="AA77" s="1">
        <f t="shared" si="36"/>
        <v>24.06417112299465</v>
      </c>
    </row>
    <row r="79" spans="1:29" s="9" customFormat="1" ht="12.75">
      <c r="A79" s="9" t="s">
        <v>21</v>
      </c>
      <c r="C79" s="10"/>
      <c r="D79" s="9">
        <v>3</v>
      </c>
      <c r="E79" s="9">
        <v>87</v>
      </c>
      <c r="F79" s="9">
        <v>55</v>
      </c>
      <c r="G79" s="9">
        <v>13</v>
      </c>
      <c r="H79" s="9">
        <v>24</v>
      </c>
      <c r="I79" s="9">
        <v>30</v>
      </c>
      <c r="J79" s="9">
        <v>14</v>
      </c>
      <c r="K79" s="9">
        <v>21</v>
      </c>
      <c r="L79" s="9">
        <v>38</v>
      </c>
      <c r="M79" s="9">
        <v>52</v>
      </c>
      <c r="N79" s="9">
        <v>13</v>
      </c>
      <c r="O79" s="9">
        <v>10</v>
      </c>
      <c r="P79" s="9">
        <v>10</v>
      </c>
      <c r="Q79" s="9">
        <v>5</v>
      </c>
      <c r="R79" s="9">
        <v>7</v>
      </c>
      <c r="S79" s="9">
        <v>6</v>
      </c>
      <c r="T79" s="9">
        <v>5</v>
      </c>
      <c r="U79" s="9">
        <v>7</v>
      </c>
      <c r="V79" s="9">
        <v>5</v>
      </c>
      <c r="W79" s="9">
        <v>12</v>
      </c>
      <c r="X79" s="9">
        <v>7</v>
      </c>
      <c r="Y79" s="9">
        <v>11</v>
      </c>
      <c r="Z79" s="9">
        <v>29</v>
      </c>
      <c r="AA79" s="9">
        <v>12</v>
      </c>
      <c r="AB79" s="12">
        <f>SUM(AC79-AA80)</f>
        <v>2389</v>
      </c>
      <c r="AC79" s="9">
        <v>2865</v>
      </c>
    </row>
    <row r="80" spans="1:27" s="9" customFormat="1" ht="12.75">
      <c r="A80" s="9">
        <v>123</v>
      </c>
      <c r="C80" s="10"/>
      <c r="D80" s="9">
        <f>D79</f>
        <v>3</v>
      </c>
      <c r="E80" s="9">
        <f aca="true" t="shared" si="37" ref="E80:AA80">SUM(D80+E79)</f>
        <v>90</v>
      </c>
      <c r="F80" s="9">
        <f t="shared" si="37"/>
        <v>145</v>
      </c>
      <c r="G80" s="9">
        <f t="shared" si="37"/>
        <v>158</v>
      </c>
      <c r="H80" s="9">
        <f t="shared" si="37"/>
        <v>182</v>
      </c>
      <c r="I80" s="9">
        <f t="shared" si="37"/>
        <v>212</v>
      </c>
      <c r="J80" s="9">
        <f t="shared" si="37"/>
        <v>226</v>
      </c>
      <c r="K80" s="9">
        <f t="shared" si="37"/>
        <v>247</v>
      </c>
      <c r="L80" s="9">
        <f t="shared" si="37"/>
        <v>285</v>
      </c>
      <c r="M80" s="9">
        <f t="shared" si="37"/>
        <v>337</v>
      </c>
      <c r="N80" s="9">
        <f t="shared" si="37"/>
        <v>350</v>
      </c>
      <c r="O80" s="9">
        <f t="shared" si="37"/>
        <v>360</v>
      </c>
      <c r="P80" s="9">
        <f t="shared" si="37"/>
        <v>370</v>
      </c>
      <c r="Q80" s="9">
        <f t="shared" si="37"/>
        <v>375</v>
      </c>
      <c r="R80" s="9">
        <f t="shared" si="37"/>
        <v>382</v>
      </c>
      <c r="S80" s="9">
        <f t="shared" si="37"/>
        <v>388</v>
      </c>
      <c r="T80" s="9">
        <f t="shared" si="37"/>
        <v>393</v>
      </c>
      <c r="U80" s="9">
        <f t="shared" si="37"/>
        <v>400</v>
      </c>
      <c r="V80" s="9">
        <f t="shared" si="37"/>
        <v>405</v>
      </c>
      <c r="W80" s="9">
        <f t="shared" si="37"/>
        <v>417</v>
      </c>
      <c r="X80" s="9">
        <f t="shared" si="37"/>
        <v>424</v>
      </c>
      <c r="Y80" s="9">
        <f t="shared" si="37"/>
        <v>435</v>
      </c>
      <c r="Z80" s="9">
        <f t="shared" si="37"/>
        <v>464</v>
      </c>
      <c r="AA80" s="9">
        <f t="shared" si="37"/>
        <v>476</v>
      </c>
    </row>
    <row r="81" spans="1:27" ht="12.75">
      <c r="A81" s="1">
        <f>SUM(A80/AB79)*100</f>
        <v>5.148597739640016</v>
      </c>
      <c r="D81" s="1">
        <f>SUM(D80/2865)*100</f>
        <v>0.10471204188481677</v>
      </c>
      <c r="E81" s="1">
        <f aca="true" t="shared" si="38" ref="E81:AA81">SUM(E80/2865)*100</f>
        <v>3.1413612565445024</v>
      </c>
      <c r="F81" s="1">
        <f t="shared" si="38"/>
        <v>5.06108202443281</v>
      </c>
      <c r="G81" s="1">
        <f t="shared" si="38"/>
        <v>5.514834205933682</v>
      </c>
      <c r="H81" s="1">
        <f t="shared" si="38"/>
        <v>6.352530541012216</v>
      </c>
      <c r="I81" s="1">
        <f t="shared" si="38"/>
        <v>7.3996509598603835</v>
      </c>
      <c r="J81" s="1">
        <f t="shared" si="38"/>
        <v>7.888307155322861</v>
      </c>
      <c r="K81" s="1">
        <f t="shared" si="38"/>
        <v>8.62129144851658</v>
      </c>
      <c r="L81" s="1">
        <f t="shared" si="38"/>
        <v>9.947643979057592</v>
      </c>
      <c r="M81" s="1">
        <f t="shared" si="38"/>
        <v>11.76265270506108</v>
      </c>
      <c r="N81" s="1">
        <f t="shared" si="38"/>
        <v>12.216404886561955</v>
      </c>
      <c r="O81" s="1">
        <f t="shared" si="38"/>
        <v>12.56544502617801</v>
      </c>
      <c r="P81" s="1">
        <f t="shared" si="38"/>
        <v>12.914485165794066</v>
      </c>
      <c r="Q81" s="1">
        <f t="shared" si="38"/>
        <v>13.089005235602095</v>
      </c>
      <c r="R81" s="1">
        <f t="shared" si="38"/>
        <v>13.333333333333334</v>
      </c>
      <c r="S81" s="1">
        <f t="shared" si="38"/>
        <v>13.542757417102965</v>
      </c>
      <c r="T81" s="1">
        <f t="shared" si="38"/>
        <v>13.717277486910994</v>
      </c>
      <c r="U81" s="1">
        <f t="shared" si="38"/>
        <v>13.961605584642234</v>
      </c>
      <c r="V81" s="1">
        <f t="shared" si="38"/>
        <v>14.136125654450263</v>
      </c>
      <c r="W81" s="1">
        <f t="shared" si="38"/>
        <v>14.554973821989527</v>
      </c>
      <c r="X81" s="1">
        <f t="shared" si="38"/>
        <v>14.799301919720767</v>
      </c>
      <c r="Y81" s="1">
        <f t="shared" si="38"/>
        <v>15.18324607329843</v>
      </c>
      <c r="Z81" s="1">
        <f t="shared" si="38"/>
        <v>16.19546247818499</v>
      </c>
      <c r="AA81" s="1">
        <f t="shared" si="38"/>
        <v>16.61431064572426</v>
      </c>
    </row>
    <row r="83" spans="1:29" s="9" customFormat="1" ht="12.75">
      <c r="A83" s="9" t="s">
        <v>22</v>
      </c>
      <c r="C83" s="10"/>
      <c r="D83" s="9">
        <v>1</v>
      </c>
      <c r="E83" s="9">
        <v>19</v>
      </c>
      <c r="F83" s="9">
        <v>16</v>
      </c>
      <c r="G83" s="9">
        <v>4</v>
      </c>
      <c r="H83" s="9">
        <v>5</v>
      </c>
      <c r="I83" s="9">
        <v>3</v>
      </c>
      <c r="J83" s="9">
        <v>7</v>
      </c>
      <c r="K83" s="9">
        <v>5</v>
      </c>
      <c r="L83" s="9">
        <v>16</v>
      </c>
      <c r="M83" s="9">
        <v>10</v>
      </c>
      <c r="N83" s="9">
        <v>3</v>
      </c>
      <c r="O83" s="9">
        <v>7</v>
      </c>
      <c r="P83" s="9">
        <v>0</v>
      </c>
      <c r="Q83" s="9">
        <v>3</v>
      </c>
      <c r="R83" s="9">
        <v>0</v>
      </c>
      <c r="S83" s="9">
        <v>0</v>
      </c>
      <c r="T83" s="9">
        <v>4</v>
      </c>
      <c r="U83" s="9">
        <v>1</v>
      </c>
      <c r="V83" s="9">
        <v>2</v>
      </c>
      <c r="W83" s="9">
        <v>3</v>
      </c>
      <c r="X83" s="9">
        <v>2</v>
      </c>
      <c r="Y83" s="9">
        <v>4</v>
      </c>
      <c r="Z83" s="9">
        <v>10</v>
      </c>
      <c r="AA83" s="9">
        <v>3</v>
      </c>
      <c r="AB83" s="12">
        <f>SUM(AC83-AA84)</f>
        <v>129</v>
      </c>
      <c r="AC83" s="9">
        <v>257</v>
      </c>
    </row>
    <row r="84" spans="1:27" s="9" customFormat="1" ht="12.75">
      <c r="A84" s="9">
        <v>11</v>
      </c>
      <c r="C84" s="10"/>
      <c r="D84" s="9">
        <f>D83</f>
        <v>1</v>
      </c>
      <c r="E84" s="9">
        <f aca="true" t="shared" si="39" ref="E84:AA84">SUM(D84+E83)</f>
        <v>20</v>
      </c>
      <c r="F84" s="9">
        <f t="shared" si="39"/>
        <v>36</v>
      </c>
      <c r="G84" s="9">
        <f t="shared" si="39"/>
        <v>40</v>
      </c>
      <c r="H84" s="9">
        <f t="shared" si="39"/>
        <v>45</v>
      </c>
      <c r="I84" s="9">
        <f t="shared" si="39"/>
        <v>48</v>
      </c>
      <c r="J84" s="9">
        <f t="shared" si="39"/>
        <v>55</v>
      </c>
      <c r="K84" s="9">
        <f t="shared" si="39"/>
        <v>60</v>
      </c>
      <c r="L84" s="9">
        <f t="shared" si="39"/>
        <v>76</v>
      </c>
      <c r="M84" s="9">
        <f t="shared" si="39"/>
        <v>86</v>
      </c>
      <c r="N84" s="9">
        <f t="shared" si="39"/>
        <v>89</v>
      </c>
      <c r="O84" s="9">
        <f t="shared" si="39"/>
        <v>96</v>
      </c>
      <c r="P84" s="9">
        <f t="shared" si="39"/>
        <v>96</v>
      </c>
      <c r="Q84" s="9">
        <f t="shared" si="39"/>
        <v>99</v>
      </c>
      <c r="R84" s="9">
        <f t="shared" si="39"/>
        <v>99</v>
      </c>
      <c r="S84" s="9">
        <f t="shared" si="39"/>
        <v>99</v>
      </c>
      <c r="T84" s="9">
        <f t="shared" si="39"/>
        <v>103</v>
      </c>
      <c r="U84" s="9">
        <f t="shared" si="39"/>
        <v>104</v>
      </c>
      <c r="V84" s="9">
        <f t="shared" si="39"/>
        <v>106</v>
      </c>
      <c r="W84" s="9">
        <f t="shared" si="39"/>
        <v>109</v>
      </c>
      <c r="X84" s="9">
        <f t="shared" si="39"/>
        <v>111</v>
      </c>
      <c r="Y84" s="9">
        <f t="shared" si="39"/>
        <v>115</v>
      </c>
      <c r="Z84" s="9">
        <f t="shared" si="39"/>
        <v>125</v>
      </c>
      <c r="AA84" s="9">
        <f t="shared" si="39"/>
        <v>128</v>
      </c>
    </row>
    <row r="85" spans="1:27" ht="12.75">
      <c r="A85" s="1">
        <f>SUM(A84/AB83)*100</f>
        <v>8.527131782945736</v>
      </c>
      <c r="D85" s="1">
        <f>SUM(D84/257)*100</f>
        <v>0.38910505836575876</v>
      </c>
      <c r="E85" s="1">
        <f aca="true" t="shared" si="40" ref="E85:AA85">SUM(E84/257)*100</f>
        <v>7.782101167315175</v>
      </c>
      <c r="F85" s="1">
        <f t="shared" si="40"/>
        <v>14.007782101167315</v>
      </c>
      <c r="G85" s="1">
        <f t="shared" si="40"/>
        <v>15.56420233463035</v>
      </c>
      <c r="H85" s="1">
        <f t="shared" si="40"/>
        <v>17.509727626459142</v>
      </c>
      <c r="I85" s="1">
        <f t="shared" si="40"/>
        <v>18.67704280155642</v>
      </c>
      <c r="J85" s="1">
        <f t="shared" si="40"/>
        <v>21.40077821011673</v>
      </c>
      <c r="K85" s="1">
        <f t="shared" si="40"/>
        <v>23.346303501945524</v>
      </c>
      <c r="L85" s="1">
        <f t="shared" si="40"/>
        <v>29.571984435797667</v>
      </c>
      <c r="M85" s="1">
        <f t="shared" si="40"/>
        <v>33.46303501945525</v>
      </c>
      <c r="N85" s="1">
        <f t="shared" si="40"/>
        <v>34.63035019455253</v>
      </c>
      <c r="O85" s="1">
        <f t="shared" si="40"/>
        <v>37.35408560311284</v>
      </c>
      <c r="P85" s="1">
        <f t="shared" si="40"/>
        <v>37.35408560311284</v>
      </c>
      <c r="Q85" s="1">
        <f t="shared" si="40"/>
        <v>38.52140077821012</v>
      </c>
      <c r="R85" s="1">
        <f t="shared" si="40"/>
        <v>38.52140077821012</v>
      </c>
      <c r="S85" s="1">
        <f t="shared" si="40"/>
        <v>38.52140077821012</v>
      </c>
      <c r="T85" s="1">
        <f t="shared" si="40"/>
        <v>40.07782101167315</v>
      </c>
      <c r="U85" s="1">
        <f t="shared" si="40"/>
        <v>40.46692607003891</v>
      </c>
      <c r="V85" s="1">
        <f t="shared" si="40"/>
        <v>41.245136186770424</v>
      </c>
      <c r="W85" s="1">
        <f t="shared" si="40"/>
        <v>42.4124513618677</v>
      </c>
      <c r="X85" s="1">
        <f t="shared" si="40"/>
        <v>43.190661478599225</v>
      </c>
      <c r="Y85" s="1">
        <f t="shared" si="40"/>
        <v>44.74708171206226</v>
      </c>
      <c r="Z85" s="1">
        <f t="shared" si="40"/>
        <v>48.63813229571984</v>
      </c>
      <c r="AA85" s="1">
        <f t="shared" si="40"/>
        <v>49.80544747081712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F1" sqref="F1:F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</dc:creator>
  <cp:keywords/>
  <dc:description/>
  <cp:lastModifiedBy>City of Salford</cp:lastModifiedBy>
  <dcterms:created xsi:type="dcterms:W3CDTF">2004-06-24T15:58:36Z</dcterms:created>
  <dcterms:modified xsi:type="dcterms:W3CDTF">2004-06-29T09:14:24Z</dcterms:modified>
  <cp:category/>
  <cp:version/>
  <cp:contentType/>
  <cp:contentStatus/>
</cp:coreProperties>
</file>