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315" activeTab="0"/>
  </bookViews>
  <sheets>
    <sheet name="Energy Saving Targets" sheetId="1" r:id="rId1"/>
  </sheets>
  <externalReferences>
    <externalReference r:id="rId4"/>
  </externalReferences>
  <definedNames>
    <definedName name="_xlnm.Print_Area" localSheetId="0">'Energy Saving Targets'!$B$1:$I$57</definedName>
  </definedNames>
  <calcPr fullCalcOnLoad="1"/>
</workbook>
</file>

<file path=xl/comments1.xml><?xml version="1.0" encoding="utf-8"?>
<comments xmlns="http://schemas.openxmlformats.org/spreadsheetml/2006/main">
  <authors>
    <author>James Fisher</author>
  </authors>
  <commentList>
    <comment ref="J5" authorId="0">
      <text>
        <r>
          <rPr>
            <b/>
            <sz val="8"/>
            <rFont val="Tahoma"/>
            <family val="0"/>
          </rPr>
          <t>James Fisher:</t>
        </r>
        <r>
          <rPr>
            <sz val="8"/>
            <rFont val="Tahoma"/>
            <family val="0"/>
          </rPr>
          <t xml:space="preserve">
</t>
        </r>
      </text>
    </comment>
    <comment ref="I10" authorId="0">
      <text>
        <r>
          <rPr>
            <b/>
            <sz val="8"/>
            <rFont val="Tahoma"/>
            <family val="0"/>
          </rPr>
          <t>James Fisher:</t>
        </r>
        <r>
          <rPr>
            <sz val="8"/>
            <rFont val="Tahoma"/>
            <family val="0"/>
          </rPr>
          <t xml:space="preserve">
</t>
        </r>
      </text>
    </comment>
    <comment ref="L23" authorId="0">
      <text>
        <r>
          <rPr>
            <b/>
            <sz val="8"/>
            <rFont val="Tahoma"/>
            <family val="0"/>
          </rPr>
          <t>James Fisher:</t>
        </r>
        <r>
          <rPr>
            <sz val="8"/>
            <rFont val="Tahoma"/>
            <family val="0"/>
          </rPr>
          <t xml:space="preserve">
</t>
        </r>
      </text>
    </comment>
    <comment ref="J38" authorId="0">
      <text>
        <r>
          <rPr>
            <b/>
            <sz val="8"/>
            <rFont val="Tahoma"/>
            <family val="0"/>
          </rPr>
          <t>James Fisher:</t>
        </r>
        <r>
          <rPr>
            <sz val="8"/>
            <rFont val="Tahoma"/>
            <family val="0"/>
          </rPr>
          <t xml:space="preserve">
</t>
        </r>
      </text>
    </comment>
    <comment ref="K50" authorId="0">
      <text>
        <r>
          <rPr>
            <b/>
            <sz val="8"/>
            <rFont val="Tahoma"/>
            <family val="0"/>
          </rPr>
          <t>James Fisher:</t>
        </r>
        <r>
          <rPr>
            <sz val="8"/>
            <rFont val="Tahoma"/>
            <family val="0"/>
          </rPr>
          <t xml:space="preserve">
</t>
        </r>
      </text>
    </comment>
    <comment ref="J55" authorId="0">
      <text>
        <r>
          <rPr>
            <b/>
            <sz val="8"/>
            <rFont val="Tahoma"/>
            <family val="0"/>
          </rPr>
          <t>James Fisher: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<sst xmlns="http://schemas.openxmlformats.org/spreadsheetml/2006/main" count="67" uniqueCount="59">
  <si>
    <t>Breakdown by fuel for the savings expected by the scheme</t>
  </si>
  <si>
    <t>Emission Factors:</t>
  </si>
  <si>
    <t>Gas</t>
  </si>
  <si>
    <t>%  (Insert a number between 0 and 100)</t>
  </si>
  <si>
    <t>kgCO2/GJ</t>
  </si>
  <si>
    <t>Electric</t>
  </si>
  <si>
    <t>Oil</t>
  </si>
  <si>
    <t>Solid fuel</t>
  </si>
  <si>
    <t>Bulk LPG</t>
  </si>
  <si>
    <t>Total</t>
  </si>
  <si>
    <t>%  Check total is 100</t>
  </si>
  <si>
    <t>The following table estimates the energy savings resulting from TEECA</t>
  </si>
  <si>
    <t>2001/02</t>
  </si>
  <si>
    <t>2002/02</t>
  </si>
  <si>
    <t>2003/04</t>
  </si>
  <si>
    <t>Further Years (Per year)</t>
  </si>
  <si>
    <t>Total dwellings in ECA(s) area</t>
  </si>
  <si>
    <t>a</t>
  </si>
  <si>
    <t>Response rate % (B/A)</t>
  </si>
  <si>
    <t>b</t>
  </si>
  <si>
    <t>Conversion rate % (C/B)</t>
  </si>
  <si>
    <t>c</t>
  </si>
  <si>
    <t>Take-up rate % (C/A)</t>
  </si>
  <si>
    <t>d</t>
  </si>
  <si>
    <t>Number of measures installed</t>
  </si>
  <si>
    <t>GJ/yr</t>
  </si>
  <si>
    <t>Lifetime GJ savings</t>
  </si>
  <si>
    <t>Investment in measures (£)</t>
  </si>
  <si>
    <t>Loft insulation</t>
  </si>
  <si>
    <t>Cavity wall insulation</t>
  </si>
  <si>
    <t>Draught proofing</t>
  </si>
  <si>
    <t>Heating controls</t>
  </si>
  <si>
    <t>Hot water tank insulation</t>
  </si>
  <si>
    <t>Double glazing (single to double low-e)</t>
  </si>
  <si>
    <t>Low energy lightbulbs (per bulb)</t>
  </si>
  <si>
    <t>Condensing boiler (old boiler to new condensing)</t>
  </si>
  <si>
    <t>Other measures (please state)</t>
  </si>
  <si>
    <t>A/B rated appliances</t>
  </si>
  <si>
    <t>Radiator panels</t>
  </si>
  <si>
    <t>e</t>
  </si>
  <si>
    <t>Energy efficiency advice given</t>
  </si>
  <si>
    <t>Totals</t>
  </si>
  <si>
    <t>Notes</t>
  </si>
  <si>
    <t>1 As a result of HECAction activity only</t>
  </si>
  <si>
    <t>2 Only required for education schemes</t>
  </si>
  <si>
    <t>3 Only required for training schemes</t>
  </si>
  <si>
    <t>mean emission factor</t>
  </si>
  <si>
    <t>Lifetime energy savings (GJ)</t>
  </si>
  <si>
    <t>Cost of energy saved (p/kWh)</t>
  </si>
  <si>
    <t>Total energy efficiency investment (£k)</t>
  </si>
  <si>
    <t>Investment in measures</t>
  </si>
  <si>
    <t>Mean emission factor (kgCO2/GJ)</t>
  </si>
  <si>
    <r>
      <t>Number of dwellings taking up measures</t>
    </r>
    <r>
      <rPr>
        <vertAlign val="superscript"/>
        <sz val="10"/>
        <rFont val="Arial"/>
        <family val="2"/>
      </rPr>
      <t xml:space="preserve">1 </t>
    </r>
    <r>
      <rPr>
        <sz val="10"/>
        <rFont val="Arial"/>
        <family val="2"/>
      </rPr>
      <t>(C)</t>
    </r>
  </si>
  <si>
    <r>
      <t>Number of schools involved</t>
    </r>
    <r>
      <rPr>
        <vertAlign val="superscript"/>
        <sz val="10"/>
        <rFont val="Arial"/>
        <family val="2"/>
      </rPr>
      <t>2</t>
    </r>
  </si>
  <si>
    <r>
      <t>Parents targeted to receive advice</t>
    </r>
    <r>
      <rPr>
        <vertAlign val="superscript"/>
        <sz val="10"/>
        <rFont val="Arial"/>
        <family val="2"/>
      </rPr>
      <t>2</t>
    </r>
  </si>
  <si>
    <r>
      <t>People to be trained</t>
    </r>
    <r>
      <rPr>
        <vertAlign val="superscript"/>
        <sz val="10"/>
        <rFont val="Arial"/>
        <family val="2"/>
      </rPr>
      <t>3</t>
    </r>
  </si>
  <si>
    <r>
      <t>Lifetime 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 xml:space="preserve"> savings (tC)</t>
    </r>
  </si>
  <si>
    <r>
      <t>Cost 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 xml:space="preserve"> saved (£/tC)</t>
    </r>
  </si>
  <si>
    <t>3.  Energy Saving Targets</t>
  </si>
</sst>
</file>

<file path=xl/styles.xml><?xml version="1.0" encoding="utf-8"?>
<styleSheet xmlns="http://schemas.openxmlformats.org/spreadsheetml/2006/main">
  <numFmts count="2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;&quot;£&quot;\-#,##0"/>
    <numFmt numFmtId="165" formatCode="&quot;£&quot;#,##0;[Red]&quot;£&quot;\-#,##0"/>
    <numFmt numFmtId="166" formatCode="&quot;£&quot;#,##0.00;&quot;£&quot;\-#,##0.00"/>
    <numFmt numFmtId="167" formatCode="&quot;£&quot;#,##0.00;[Red]&quot;£&quot;\-#,##0.00"/>
    <numFmt numFmtId="168" formatCode="_ &quot;£&quot;* #,##0_ ;_ &quot;£&quot;* \-#,##0_ ;_ &quot;£&quot;* &quot;-&quot;_ ;_ @_ "/>
    <numFmt numFmtId="169" formatCode="_ * #,##0_ ;_ * \-#,##0_ ;_ * &quot;-&quot;_ ;_ @_ "/>
    <numFmt numFmtId="170" formatCode="_ &quot;£&quot;* #,##0.00_ ;_ &quot;£&quot;* \-#,##0.00_ ;_ &quot;£&quot;* &quot;-&quot;??_ ;_ @_ "/>
    <numFmt numFmtId="171" formatCode="_ * #,##0.00_ ;_ * \-#,##0.00_ ;_ * &quot;-&quot;??_ ;_ @_ "/>
    <numFmt numFmtId="172" formatCode="0;&quot;Error&quot;;;&quot;Error&quot;"/>
    <numFmt numFmtId="173" formatCode="0.0"/>
    <numFmt numFmtId="174" formatCode="0.000"/>
    <numFmt numFmtId="175" formatCode="0.00;&quot;Error&quot;;;&quot;Error&quot;"/>
    <numFmt numFmtId="176" formatCode="#,##0.000"/>
  </numFmts>
  <fonts count="13">
    <font>
      <sz val="10"/>
      <name val="Arial"/>
      <family val="0"/>
    </font>
    <font>
      <b/>
      <sz val="14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12"/>
      <name val="Arial"/>
      <family val="2"/>
    </font>
    <font>
      <vertAlign val="superscript"/>
      <sz val="10"/>
      <name val="Arial"/>
      <family val="2"/>
    </font>
    <font>
      <b/>
      <u val="single"/>
      <sz val="10"/>
      <name val="Arial"/>
      <family val="2"/>
    </font>
    <font>
      <vertAlign val="subscript"/>
      <sz val="10"/>
      <name val="Arial"/>
      <family val="2"/>
    </font>
    <font>
      <sz val="10"/>
      <color indexed="8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 horizontal="left" vertical="top" wrapText="1"/>
    </xf>
    <xf numFmtId="172" fontId="0" fillId="2" borderId="1" xfId="0" applyNumberFormat="1" applyFill="1" applyBorder="1" applyAlignment="1" applyProtection="1">
      <alignment horizontal="left" vertical="top" wrapText="1"/>
      <protection locked="0"/>
    </xf>
    <xf numFmtId="0" fontId="0" fillId="0" borderId="0" xfId="0" applyFill="1" applyBorder="1" applyAlignment="1">
      <alignment horizontal="left" vertical="top"/>
    </xf>
    <xf numFmtId="172" fontId="0" fillId="2" borderId="2" xfId="0" applyNumberFormat="1" applyFill="1" applyBorder="1" applyAlignment="1" applyProtection="1">
      <alignment horizontal="left" vertical="top" wrapText="1"/>
      <protection locked="0"/>
    </xf>
    <xf numFmtId="172" fontId="0" fillId="2" borderId="3" xfId="0" applyNumberFormat="1" applyFill="1" applyBorder="1" applyAlignment="1" applyProtection="1">
      <alignment horizontal="left" vertical="top" wrapText="1"/>
      <protection locked="0"/>
    </xf>
    <xf numFmtId="172" fontId="0" fillId="2" borderId="3" xfId="0" applyNumberFormat="1" applyFont="1" applyFill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>
      <alignment/>
    </xf>
    <xf numFmtId="172" fontId="0" fillId="3" borderId="4" xfId="0" applyNumberFormat="1" applyFill="1" applyBorder="1" applyAlignment="1">
      <alignment horizontal="left" vertical="top" wrapText="1"/>
    </xf>
    <xf numFmtId="0" fontId="0" fillId="0" borderId="0" xfId="0" applyBorder="1" applyAlignment="1" quotePrefix="1">
      <alignment/>
    </xf>
    <xf numFmtId="0" fontId="3" fillId="0" borderId="0" xfId="0" applyFont="1" applyBorder="1" applyAlignment="1">
      <alignment horizontal="center" textRotation="180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3" fillId="0" borderId="7" xfId="0" applyFont="1" applyFill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172" fontId="0" fillId="2" borderId="11" xfId="0" applyNumberFormat="1" applyFill="1" applyBorder="1" applyAlignment="1" applyProtection="1">
      <alignment horizontal="left" vertical="top" wrapText="1"/>
      <protection locked="0"/>
    </xf>
    <xf numFmtId="3" fontId="0" fillId="2" borderId="12" xfId="0" applyNumberFormat="1" applyFill="1" applyBorder="1" applyAlignment="1" applyProtection="1">
      <alignment horizontal="right" vertical="top" wrapText="1"/>
      <protection locked="0"/>
    </xf>
    <xf numFmtId="9" fontId="0" fillId="3" borderId="12" xfId="19" applyFill="1" applyBorder="1" applyAlignment="1">
      <alignment horizontal="right"/>
    </xf>
    <xf numFmtId="173" fontId="0" fillId="3" borderId="13" xfId="0" applyNumberFormat="1" applyFill="1" applyBorder="1" applyAlignment="1">
      <alignment/>
    </xf>
    <xf numFmtId="3" fontId="0" fillId="2" borderId="12" xfId="0" applyNumberFormat="1" applyFill="1" applyBorder="1" applyAlignment="1" applyProtection="1">
      <alignment horizontal="right"/>
      <protection locked="0"/>
    </xf>
    <xf numFmtId="0" fontId="3" fillId="0" borderId="9" xfId="0" applyFont="1" applyBorder="1" applyAlignment="1">
      <alignment/>
    </xf>
    <xf numFmtId="0" fontId="0" fillId="0" borderId="13" xfId="0" applyFill="1" applyBorder="1" applyAlignment="1">
      <alignment/>
    </xf>
    <xf numFmtId="0" fontId="0" fillId="0" borderId="12" xfId="0" applyFill="1" applyBorder="1" applyAlignment="1">
      <alignment horizontal="right"/>
    </xf>
    <xf numFmtId="0" fontId="4" fillId="0" borderId="0" xfId="0" applyFont="1" applyAlignment="1" applyProtection="1">
      <alignment/>
      <protection hidden="1"/>
    </xf>
    <xf numFmtId="2" fontId="4" fillId="0" borderId="0" xfId="0" applyNumberFormat="1" applyFont="1" applyAlignment="1" applyProtection="1">
      <alignment/>
      <protection hidden="1"/>
    </xf>
    <xf numFmtId="49" fontId="3" fillId="0" borderId="9" xfId="0" applyNumberFormat="1" applyFont="1" applyBorder="1" applyAlignment="1">
      <alignment/>
    </xf>
    <xf numFmtId="3" fontId="0" fillId="4" borderId="12" xfId="0" applyNumberFormat="1" applyFill="1" applyBorder="1" applyAlignment="1" applyProtection="1">
      <alignment horizontal="right" vertical="top" wrapText="1"/>
      <protection locked="0"/>
    </xf>
    <xf numFmtId="49" fontId="0" fillId="0" borderId="9" xfId="0" applyNumberFormat="1" applyFill="1" applyBorder="1" applyAlignment="1">
      <alignment/>
    </xf>
    <xf numFmtId="0" fontId="0" fillId="0" borderId="14" xfId="0" applyBorder="1" applyAlignment="1">
      <alignment/>
    </xf>
    <xf numFmtId="3" fontId="0" fillId="2" borderId="13" xfId="0" applyNumberFormat="1" applyFill="1" applyBorder="1" applyAlignment="1" applyProtection="1">
      <alignment horizontal="left" vertical="top" wrapText="1"/>
      <protection locked="0"/>
    </xf>
    <xf numFmtId="0" fontId="0" fillId="0" borderId="9" xfId="0" applyFill="1" applyBorder="1" applyAlignment="1">
      <alignment horizontal="left" vertical="top"/>
    </xf>
    <xf numFmtId="3" fontId="0" fillId="2" borderId="13" xfId="0" applyNumberFormat="1" applyFill="1" applyBorder="1" applyAlignment="1" applyProtection="1">
      <alignment horizontal="right" vertical="top" wrapText="1"/>
      <protection locked="0"/>
    </xf>
    <xf numFmtId="0" fontId="0" fillId="0" borderId="9" xfId="0" applyFill="1" applyBorder="1" applyAlignment="1">
      <alignment vertical="top"/>
    </xf>
    <xf numFmtId="3" fontId="0" fillId="4" borderId="13" xfId="0" applyNumberFormat="1" applyFill="1" applyBorder="1" applyAlignment="1" applyProtection="1">
      <alignment horizontal="right" vertical="top" wrapText="1"/>
      <protection locked="0"/>
    </xf>
    <xf numFmtId="0" fontId="4" fillId="0" borderId="0" xfId="0" applyFont="1" applyAlignment="1" applyProtection="1">
      <alignment horizontal="right"/>
      <protection hidden="1"/>
    </xf>
    <xf numFmtId="49" fontId="4" fillId="0" borderId="0" xfId="0" applyNumberFormat="1" applyFont="1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49" fontId="0" fillId="0" borderId="15" xfId="0" applyNumberFormat="1" applyBorder="1" applyAlignment="1">
      <alignment/>
    </xf>
    <xf numFmtId="0" fontId="0" fillId="0" borderId="16" xfId="0" applyBorder="1" applyAlignment="1">
      <alignment/>
    </xf>
    <xf numFmtId="172" fontId="0" fillId="4" borderId="17" xfId="0" applyNumberFormat="1" applyFill="1" applyBorder="1" applyAlignment="1" applyProtection="1">
      <alignment horizontal="left" vertical="top" wrapText="1"/>
      <protection locked="0"/>
    </xf>
    <xf numFmtId="172" fontId="0" fillId="4" borderId="18" xfId="0" applyNumberFormat="1" applyFill="1" applyBorder="1" applyAlignment="1" applyProtection="1">
      <alignment horizontal="left" vertical="top" wrapText="1"/>
      <protection locked="0"/>
    </xf>
    <xf numFmtId="0" fontId="2" fillId="0" borderId="0" xfId="0" applyFont="1" applyBorder="1" applyAlignment="1" applyProtection="1">
      <alignment/>
      <protection hidden="1"/>
    </xf>
    <xf numFmtId="49" fontId="0" fillId="0" borderId="0" xfId="0" applyNumberFormat="1" applyBorder="1" applyAlignment="1">
      <alignment/>
    </xf>
    <xf numFmtId="172" fontId="0" fillId="0" borderId="0" xfId="0" applyNumberFormat="1" applyFill="1" applyBorder="1" applyAlignment="1" applyProtection="1">
      <alignment horizontal="left" vertical="top" wrapText="1"/>
      <protection locked="0"/>
    </xf>
    <xf numFmtId="49" fontId="7" fillId="0" borderId="0" xfId="0" applyNumberFormat="1" applyFont="1" applyBorder="1" applyAlignment="1">
      <alignment/>
    </xf>
    <xf numFmtId="0" fontId="4" fillId="0" borderId="0" xfId="0" applyFont="1" applyBorder="1" applyAlignment="1" applyProtection="1">
      <alignment/>
      <protection hidden="1"/>
    </xf>
    <xf numFmtId="49" fontId="0" fillId="0" borderId="0" xfId="0" applyNumberFormat="1" applyAlignment="1">
      <alignment/>
    </xf>
    <xf numFmtId="0" fontId="4" fillId="0" borderId="0" xfId="0" applyFont="1" applyFill="1" applyBorder="1" applyAlignment="1" applyProtection="1">
      <alignment/>
      <protection hidden="1"/>
    </xf>
    <xf numFmtId="0" fontId="2" fillId="0" borderId="0" xfId="0" applyFont="1" applyFill="1" applyAlignment="1" applyProtection="1">
      <alignment/>
      <protection hidden="1"/>
    </xf>
    <xf numFmtId="0" fontId="0" fillId="0" borderId="5" xfId="0" applyBorder="1" applyAlignment="1">
      <alignment/>
    </xf>
    <xf numFmtId="0" fontId="0" fillId="0" borderId="19" xfId="0" applyBorder="1" applyAlignment="1">
      <alignment/>
    </xf>
    <xf numFmtId="2" fontId="0" fillId="3" borderId="7" xfId="0" applyNumberFormat="1" applyFill="1" applyBorder="1" applyAlignment="1">
      <alignment horizontal="right"/>
    </xf>
    <xf numFmtId="2" fontId="0" fillId="0" borderId="20" xfId="0" applyNumberFormat="1" applyBorder="1" applyAlignment="1">
      <alignment horizontal="right"/>
    </xf>
    <xf numFmtId="0" fontId="0" fillId="0" borderId="9" xfId="0" applyBorder="1" applyAlignment="1">
      <alignment/>
    </xf>
    <xf numFmtId="0" fontId="0" fillId="0" borderId="21" xfId="0" applyBorder="1" applyAlignment="1">
      <alignment/>
    </xf>
    <xf numFmtId="2" fontId="0" fillId="3" borderId="13" xfId="0" applyNumberFormat="1" applyFill="1" applyBorder="1" applyAlignment="1">
      <alignment horizontal="right"/>
    </xf>
    <xf numFmtId="2" fontId="0" fillId="0" borderId="22" xfId="0" applyNumberFormat="1" applyBorder="1" applyAlignment="1">
      <alignment horizontal="right"/>
    </xf>
    <xf numFmtId="0" fontId="2" fillId="0" borderId="0" xfId="0" applyFont="1" applyFill="1" applyBorder="1" applyAlignment="1">
      <alignment horizontal="left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9" fontId="0" fillId="3" borderId="17" xfId="19" applyFill="1" applyBorder="1" applyAlignment="1">
      <alignment horizontal="right"/>
    </xf>
    <xf numFmtId="9" fontId="0" fillId="0" borderId="25" xfId="19" applyFont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Alignment="1">
      <alignment horizontal="left" vertical="top" wrapText="1"/>
    </xf>
    <xf numFmtId="0" fontId="9" fillId="0" borderId="0" xfId="0" applyFont="1" applyAlignment="1">
      <alignment/>
    </xf>
    <xf numFmtId="0" fontId="3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16</xdr:row>
      <xdr:rowOff>28575</xdr:rowOff>
    </xdr:from>
    <xdr:to>
      <xdr:col>5</xdr:col>
      <xdr:colOff>0</xdr:colOff>
      <xdr:row>17</xdr:row>
      <xdr:rowOff>9525</xdr:rowOff>
    </xdr:to>
    <xdr:sp>
      <xdr:nvSpPr>
        <xdr:cNvPr id="1" name="Text 69"/>
        <xdr:cNvSpPr txBox="1">
          <a:spLocks noChangeArrowheads="1"/>
        </xdr:cNvSpPr>
      </xdr:nvSpPr>
      <xdr:spPr>
        <a:xfrm>
          <a:off x="771525" y="4048125"/>
          <a:ext cx="3124200" cy="1524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Number of dwellings targeted in promotion (A)</a:t>
          </a:r>
        </a:p>
      </xdr:txBody>
    </xdr:sp>
    <xdr:clientData/>
  </xdr:twoCellAnchor>
  <xdr:twoCellAnchor>
    <xdr:from>
      <xdr:col>2</xdr:col>
      <xdr:colOff>28575</xdr:colOff>
      <xdr:row>17</xdr:row>
      <xdr:rowOff>28575</xdr:rowOff>
    </xdr:from>
    <xdr:to>
      <xdr:col>4</xdr:col>
      <xdr:colOff>723900</xdr:colOff>
      <xdr:row>17</xdr:row>
      <xdr:rowOff>171450</xdr:rowOff>
    </xdr:to>
    <xdr:sp>
      <xdr:nvSpPr>
        <xdr:cNvPr id="2" name="Text 70"/>
        <xdr:cNvSpPr txBox="1">
          <a:spLocks noChangeArrowheads="1"/>
        </xdr:cNvSpPr>
      </xdr:nvSpPr>
      <xdr:spPr>
        <a:xfrm>
          <a:off x="790575" y="4219575"/>
          <a:ext cx="2981325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Number of enquiries (B)</a:t>
          </a:r>
        </a:p>
      </xdr:txBody>
    </xdr:sp>
    <xdr:clientData/>
  </xdr:twoCellAnchor>
  <xdr:twoCellAnchor>
    <xdr:from>
      <xdr:col>2</xdr:col>
      <xdr:colOff>9525</xdr:colOff>
      <xdr:row>38</xdr:row>
      <xdr:rowOff>9525</xdr:rowOff>
    </xdr:from>
    <xdr:to>
      <xdr:col>4</xdr:col>
      <xdr:colOff>733425</xdr:colOff>
      <xdr:row>38</xdr:row>
      <xdr:rowOff>171450</xdr:rowOff>
    </xdr:to>
    <xdr:sp>
      <xdr:nvSpPr>
        <xdr:cNvPr id="3" name="Text 173"/>
        <xdr:cNvSpPr txBox="1">
          <a:spLocks noChangeArrowheads="1"/>
        </xdr:cNvSpPr>
      </xdr:nvSpPr>
      <xdr:spPr>
        <a:xfrm>
          <a:off x="771525" y="7800975"/>
          <a:ext cx="3009900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Children targeted to receive advice</a:t>
          </a:r>
          <a:r>
            <a:rPr lang="en-US" cap="none" sz="1000" b="0" i="0" u="none" baseline="30000">
              <a:latin typeface="Arial"/>
              <a:ea typeface="Arial"/>
              <a:cs typeface="Arial"/>
            </a:rPr>
            <a:t>2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comcapps01.salford.gov.uk/windows\TEMP\4.%20Budget%20Projection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nergy Efficiency Measures"/>
      <sheetName val="Budget Projections"/>
    </sheetNames>
    <sheetDataSet>
      <sheetData sheetId="0">
        <row r="6">
          <cell r="C6">
            <v>15</v>
          </cell>
          <cell r="D6">
            <v>13.6</v>
          </cell>
          <cell r="E6">
            <v>200</v>
          </cell>
        </row>
        <row r="7">
          <cell r="C7">
            <v>15</v>
          </cell>
          <cell r="D7">
            <v>28.8</v>
          </cell>
          <cell r="E7">
            <v>400</v>
          </cell>
        </row>
        <row r="8">
          <cell r="C8">
            <v>10</v>
          </cell>
          <cell r="D8">
            <v>1.4</v>
          </cell>
          <cell r="E8">
            <v>150</v>
          </cell>
        </row>
        <row r="9">
          <cell r="C9">
            <v>12</v>
          </cell>
          <cell r="D9">
            <v>4.3</v>
          </cell>
          <cell r="E9">
            <v>300</v>
          </cell>
        </row>
        <row r="10">
          <cell r="C10">
            <v>12</v>
          </cell>
          <cell r="D10">
            <v>3.3</v>
          </cell>
          <cell r="E10">
            <v>35</v>
          </cell>
        </row>
        <row r="11">
          <cell r="C11">
            <v>10</v>
          </cell>
          <cell r="D11">
            <v>10.8</v>
          </cell>
          <cell r="E11">
            <v>4000</v>
          </cell>
        </row>
        <row r="12">
          <cell r="C12">
            <v>5</v>
          </cell>
          <cell r="D12">
            <v>0.4</v>
          </cell>
          <cell r="E12">
            <v>8</v>
          </cell>
        </row>
        <row r="13">
          <cell r="C13">
            <v>15</v>
          </cell>
          <cell r="D13">
            <v>21.1</v>
          </cell>
          <cell r="E13">
            <v>1000</v>
          </cell>
        </row>
        <row r="15">
          <cell r="C15">
            <v>15</v>
          </cell>
          <cell r="D15">
            <v>3.3</v>
          </cell>
          <cell r="E15">
            <v>300</v>
          </cell>
        </row>
        <row r="16">
          <cell r="C16">
            <v>15</v>
          </cell>
          <cell r="D16">
            <v>4.1</v>
          </cell>
          <cell r="E16">
            <v>37</v>
          </cell>
        </row>
      </sheetData>
      <sheetData sheetId="1">
        <row r="63">
          <cell r="G63">
            <v>470.379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G62"/>
  <sheetViews>
    <sheetView tabSelected="1" workbookViewId="0" topLeftCell="A1">
      <selection activeCell="C9" sqref="C9"/>
    </sheetView>
  </sheetViews>
  <sheetFormatPr defaultColWidth="9.140625" defaultRowHeight="12.75"/>
  <cols>
    <col min="1" max="1" width="5.7109375" style="0" customWidth="1"/>
    <col min="2" max="2" width="5.7109375" style="75" customWidth="1"/>
    <col min="3" max="3" width="22.140625" style="0" customWidth="1"/>
    <col min="4" max="4" width="12.140625" style="0" customWidth="1"/>
    <col min="5" max="5" width="12.7109375" style="0" customWidth="1"/>
    <col min="8" max="8" width="9.57421875" style="0" customWidth="1"/>
    <col min="9" max="9" width="9.8515625" style="0" customWidth="1"/>
    <col min="10" max="10" width="11.7109375" style="0" customWidth="1"/>
    <col min="11" max="11" width="16.57421875" style="0" customWidth="1"/>
    <col min="12" max="12" width="22.421875" style="0" customWidth="1"/>
  </cols>
  <sheetData>
    <row r="1" spans="2:33" ht="18">
      <c r="B1" s="1" t="s">
        <v>58</v>
      </c>
      <c r="E1" s="2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</row>
    <row r="2" spans="2:33" ht="12.75" customHeight="1">
      <c r="B2" s="4"/>
      <c r="E2" s="2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</row>
    <row r="3" spans="2:33" ht="12.75">
      <c r="B3" s="5"/>
      <c r="E3" s="2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</row>
    <row r="4" spans="2:33" ht="12.75">
      <c r="B4" s="5"/>
      <c r="E4" s="2"/>
      <c r="I4" s="6"/>
      <c r="J4" s="6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</row>
    <row r="5" spans="2:33" ht="15" customHeight="1" thickBot="1">
      <c r="B5" s="5">
        <v>1</v>
      </c>
      <c r="C5" s="7" t="s">
        <v>0</v>
      </c>
      <c r="E5" s="8"/>
      <c r="H5" s="3"/>
      <c r="I5" s="6" t="s">
        <v>1</v>
      </c>
      <c r="J5" s="6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</row>
    <row r="6" spans="2:33" ht="15" customHeight="1">
      <c r="B6" s="5"/>
      <c r="C6" s="7" t="s">
        <v>2</v>
      </c>
      <c r="D6" s="9">
        <v>90</v>
      </c>
      <c r="E6" s="10" t="s">
        <v>3</v>
      </c>
      <c r="H6" s="3"/>
      <c r="I6" s="6">
        <v>54</v>
      </c>
      <c r="J6" s="6" t="s">
        <v>4</v>
      </c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</row>
    <row r="7" spans="2:33" ht="15" customHeight="1">
      <c r="B7" s="5"/>
      <c r="C7" s="7" t="s">
        <v>5</v>
      </c>
      <c r="D7" s="11">
        <v>10</v>
      </c>
      <c r="E7" s="10" t="s">
        <v>3</v>
      </c>
      <c r="H7" s="3"/>
      <c r="I7" s="6">
        <v>143</v>
      </c>
      <c r="J7" s="6" t="s">
        <v>4</v>
      </c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</row>
    <row r="8" spans="2:33" ht="15" customHeight="1">
      <c r="B8" s="5"/>
      <c r="C8" s="7" t="s">
        <v>6</v>
      </c>
      <c r="D8" s="12"/>
      <c r="E8" s="10" t="s">
        <v>3</v>
      </c>
      <c r="H8" s="3"/>
      <c r="I8" s="6">
        <v>74.5</v>
      </c>
      <c r="J8" s="6" t="s">
        <v>4</v>
      </c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</row>
    <row r="9" spans="2:33" ht="15" customHeight="1">
      <c r="B9" s="5"/>
      <c r="C9" s="7" t="s">
        <v>7</v>
      </c>
      <c r="D9" s="11"/>
      <c r="E9" s="10" t="s">
        <v>3</v>
      </c>
      <c r="H9" s="3"/>
      <c r="I9" s="6">
        <v>86.5</v>
      </c>
      <c r="J9" s="6" t="s">
        <v>4</v>
      </c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</row>
    <row r="10" spans="2:33" ht="15" customHeight="1">
      <c r="B10" s="5"/>
      <c r="C10" s="7" t="s">
        <v>8</v>
      </c>
      <c r="D10" s="13"/>
      <c r="E10" s="10" t="s">
        <v>3</v>
      </c>
      <c r="H10" s="3"/>
      <c r="I10" s="6">
        <v>76</v>
      </c>
      <c r="J10" s="6" t="s">
        <v>4</v>
      </c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</row>
    <row r="11" spans="2:33" ht="15" customHeight="1" thickBot="1">
      <c r="B11" s="5"/>
      <c r="C11" s="14" t="s">
        <v>9</v>
      </c>
      <c r="D11" s="15">
        <f>D6+D7+D8+D9+D10</f>
        <v>100</v>
      </c>
      <c r="E11" s="10" t="s">
        <v>10</v>
      </c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</row>
    <row r="12" spans="2:33" ht="15" customHeight="1">
      <c r="B12" s="5"/>
      <c r="C12" s="7"/>
      <c r="D12" s="8"/>
      <c r="E12" s="10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</row>
    <row r="13" spans="2:33" ht="15" customHeight="1">
      <c r="B13" s="5"/>
      <c r="C13" t="s">
        <v>11</v>
      </c>
      <c r="D13" s="8"/>
      <c r="E13" s="10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</row>
    <row r="14" spans="2:33" ht="15" customHeight="1" thickBot="1">
      <c r="B14" s="5"/>
      <c r="C14" s="16"/>
      <c r="D14" s="8"/>
      <c r="E14" s="10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</row>
    <row r="15" spans="2:33" ht="96.75" customHeight="1">
      <c r="B15" s="17"/>
      <c r="C15" s="18"/>
      <c r="D15" s="19"/>
      <c r="E15" s="19"/>
      <c r="F15" s="20" t="s">
        <v>12</v>
      </c>
      <c r="G15" s="21" t="s">
        <v>13</v>
      </c>
      <c r="H15" s="21" t="s">
        <v>14</v>
      </c>
      <c r="I15" s="22" t="s">
        <v>15</v>
      </c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</row>
    <row r="16" spans="2:33" ht="13.5" customHeight="1">
      <c r="B16" s="5"/>
      <c r="C16" s="23" t="s">
        <v>16</v>
      </c>
      <c r="D16" s="24"/>
      <c r="E16" s="24"/>
      <c r="F16" s="25"/>
      <c r="G16" s="25"/>
      <c r="H16" s="25"/>
      <c r="I16" s="26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</row>
    <row r="17" spans="2:33" ht="13.5" customHeight="1">
      <c r="B17" s="5" t="s">
        <v>17</v>
      </c>
      <c r="C17" s="23"/>
      <c r="D17" s="24"/>
      <c r="E17" s="24"/>
      <c r="F17" s="25">
        <v>5329</v>
      </c>
      <c r="G17" s="25">
        <v>5329</v>
      </c>
      <c r="H17" s="25">
        <v>5329</v>
      </c>
      <c r="I17" s="26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</row>
    <row r="18" spans="2:33" ht="13.5" customHeight="1">
      <c r="B18" s="5"/>
      <c r="C18" s="23"/>
      <c r="D18" s="24"/>
      <c r="E18" s="24"/>
      <c r="F18" s="25">
        <v>1000</v>
      </c>
      <c r="G18" s="25">
        <v>500</v>
      </c>
      <c r="H18" s="25">
        <v>300</v>
      </c>
      <c r="I18" s="26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</row>
    <row r="19" spans="2:33" ht="13.5" customHeight="1">
      <c r="B19" s="5"/>
      <c r="C19" s="23" t="s">
        <v>18</v>
      </c>
      <c r="D19" s="7"/>
      <c r="E19" s="7"/>
      <c r="F19">
        <v>18</v>
      </c>
      <c r="G19">
        <v>0.9</v>
      </c>
      <c r="H19">
        <v>0.6</v>
      </c>
      <c r="I19" s="27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</row>
    <row r="20" spans="2:33" ht="13.5" customHeight="1">
      <c r="B20" s="5" t="s">
        <v>19</v>
      </c>
      <c r="C20" s="23" t="s">
        <v>52</v>
      </c>
      <c r="D20" s="24"/>
      <c r="E20" s="24"/>
      <c r="F20" s="28">
        <v>560</v>
      </c>
      <c r="G20" s="28">
        <v>300</v>
      </c>
      <c r="H20" s="28">
        <v>150</v>
      </c>
      <c r="I20" s="29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</row>
    <row r="21" spans="2:33" ht="13.5" customHeight="1">
      <c r="B21" s="5"/>
      <c r="C21" s="23" t="s">
        <v>20</v>
      </c>
      <c r="D21" s="24"/>
      <c r="E21" s="24"/>
      <c r="F21" s="28">
        <v>56</v>
      </c>
      <c r="G21" s="28">
        <v>60</v>
      </c>
      <c r="H21" s="28">
        <v>50</v>
      </c>
      <c r="I21" s="27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</row>
    <row r="22" spans="2:33" ht="13.5" customHeight="1">
      <c r="B22" s="5" t="s">
        <v>21</v>
      </c>
      <c r="C22" s="23" t="s">
        <v>22</v>
      </c>
      <c r="D22" s="24"/>
      <c r="E22" s="24"/>
      <c r="F22" s="28">
        <v>10</v>
      </c>
      <c r="G22" s="28">
        <v>0.5</v>
      </c>
      <c r="H22" s="28">
        <v>0.2</v>
      </c>
      <c r="I22" s="27"/>
      <c r="J22" s="6"/>
      <c r="K22" s="6"/>
      <c r="L22" s="6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</row>
    <row r="23" spans="2:33" ht="13.5" customHeight="1">
      <c r="B23" s="5" t="s">
        <v>23</v>
      </c>
      <c r="C23" s="30" t="s">
        <v>24</v>
      </c>
      <c r="D23" s="24"/>
      <c r="E23" s="24"/>
      <c r="F23" s="31"/>
      <c r="G23" s="31"/>
      <c r="H23" s="31"/>
      <c r="I23" s="32"/>
      <c r="J23" s="33" t="s">
        <v>25</v>
      </c>
      <c r="K23" s="33" t="s">
        <v>26</v>
      </c>
      <c r="L23" s="33" t="s">
        <v>27</v>
      </c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</row>
    <row r="24" spans="2:33" ht="13.5" customHeight="1">
      <c r="B24" s="5"/>
      <c r="C24" s="23" t="s">
        <v>28</v>
      </c>
      <c r="D24" s="24"/>
      <c r="E24" s="24"/>
      <c r="F24" s="25">
        <v>200</v>
      </c>
      <c r="G24" s="25">
        <v>100</v>
      </c>
      <c r="H24" s="25">
        <v>60</v>
      </c>
      <c r="I24" s="26"/>
      <c r="J24" s="34">
        <f>(F24+G24+H24)*'[1]Energy Efficiency Measures'!$D6</f>
        <v>4896</v>
      </c>
      <c r="K24" s="34">
        <f>J24*'[1]Energy Efficiency Measures'!$C6</f>
        <v>73440</v>
      </c>
      <c r="L24" s="34">
        <f>(F24+G24+H24)*'[1]Energy Efficiency Measures'!$E6</f>
        <v>72000</v>
      </c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</row>
    <row r="25" spans="2:33" ht="13.5" customHeight="1">
      <c r="B25" s="5"/>
      <c r="C25" s="23" t="s">
        <v>29</v>
      </c>
      <c r="D25" s="24"/>
      <c r="E25" s="24"/>
      <c r="F25" s="25">
        <v>180</v>
      </c>
      <c r="G25" s="25">
        <v>140</v>
      </c>
      <c r="H25" s="25">
        <v>60</v>
      </c>
      <c r="I25" s="26"/>
      <c r="J25" s="34">
        <f>(F25+G25+H25)*'[1]Energy Efficiency Measures'!$D7</f>
        <v>10944</v>
      </c>
      <c r="K25" s="34">
        <f>J25*'[1]Energy Efficiency Measures'!$C7</f>
        <v>164160</v>
      </c>
      <c r="L25" s="34">
        <f>(F25+G25+H25)*'[1]Energy Efficiency Measures'!$E7</f>
        <v>152000</v>
      </c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</row>
    <row r="26" spans="2:33" ht="13.5" customHeight="1">
      <c r="B26" s="5"/>
      <c r="C26" s="23" t="s">
        <v>30</v>
      </c>
      <c r="D26" s="24"/>
      <c r="E26" s="24"/>
      <c r="F26" s="25">
        <v>50</v>
      </c>
      <c r="G26" s="25">
        <v>40</v>
      </c>
      <c r="H26" s="25">
        <v>20</v>
      </c>
      <c r="I26" s="26"/>
      <c r="J26" s="34">
        <f>(F26+G26+H26)*'[1]Energy Efficiency Measures'!$D8</f>
        <v>154</v>
      </c>
      <c r="K26" s="34">
        <f>J26*'[1]Energy Efficiency Measures'!$C8</f>
        <v>1540</v>
      </c>
      <c r="L26" s="34">
        <f>(F26+G26+H26)*'[1]Energy Efficiency Measures'!$E8</f>
        <v>16500</v>
      </c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</row>
    <row r="27" spans="2:33" ht="13.5" customHeight="1">
      <c r="B27" s="5"/>
      <c r="C27" s="23" t="s">
        <v>31</v>
      </c>
      <c r="D27" s="24"/>
      <c r="E27" s="24"/>
      <c r="F27" s="25">
        <v>20</v>
      </c>
      <c r="G27" s="25">
        <v>20</v>
      </c>
      <c r="H27" s="25">
        <v>15</v>
      </c>
      <c r="I27" s="26"/>
      <c r="J27" s="34">
        <f>(F27+G27+H27)*'[1]Energy Efficiency Measures'!$D9</f>
        <v>236.5</v>
      </c>
      <c r="K27" s="34">
        <f>J27*'[1]Energy Efficiency Measures'!$C9</f>
        <v>2838</v>
      </c>
      <c r="L27" s="34">
        <f>(F27+G27+H27)*'[1]Energy Efficiency Measures'!$E9</f>
        <v>16500</v>
      </c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</row>
    <row r="28" spans="2:33" ht="13.5" customHeight="1">
      <c r="B28" s="5"/>
      <c r="C28" s="23" t="s">
        <v>32</v>
      </c>
      <c r="D28" s="24"/>
      <c r="E28" s="24"/>
      <c r="F28" s="25">
        <v>20</v>
      </c>
      <c r="G28" s="25">
        <v>30</v>
      </c>
      <c r="H28" s="25">
        <v>20</v>
      </c>
      <c r="I28" s="26"/>
      <c r="J28" s="34">
        <f>(F28+G28+H28)*'[1]Energy Efficiency Measures'!$D10</f>
        <v>231</v>
      </c>
      <c r="K28" s="34">
        <f>J28*'[1]Energy Efficiency Measures'!$C10</f>
        <v>2772</v>
      </c>
      <c r="L28" s="34">
        <f>(F28+G28+H28)*'[1]Energy Efficiency Measures'!$E10</f>
        <v>2450</v>
      </c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</row>
    <row r="29" spans="2:33" ht="13.5" customHeight="1">
      <c r="B29" s="5"/>
      <c r="C29" s="23" t="s">
        <v>33</v>
      </c>
      <c r="D29" s="24"/>
      <c r="E29" s="24"/>
      <c r="F29" s="25">
        <v>0</v>
      </c>
      <c r="G29" s="25">
        <v>0</v>
      </c>
      <c r="H29" s="25">
        <v>0</v>
      </c>
      <c r="I29" s="26"/>
      <c r="J29" s="34">
        <f>(F29+G29+H29)*'[1]Energy Efficiency Measures'!$D11</f>
        <v>0</v>
      </c>
      <c r="K29" s="34">
        <f>J29*'[1]Energy Efficiency Measures'!$C11</f>
        <v>0</v>
      </c>
      <c r="L29" s="34">
        <f>(F29+G29+H29)*'[1]Energy Efficiency Measures'!$E11</f>
        <v>0</v>
      </c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</row>
    <row r="30" spans="2:33" ht="13.5" customHeight="1">
      <c r="B30" s="5"/>
      <c r="C30" s="23" t="s">
        <v>34</v>
      </c>
      <c r="D30" s="24"/>
      <c r="E30" s="24"/>
      <c r="F30" s="25">
        <v>2500</v>
      </c>
      <c r="G30" s="25">
        <v>250</v>
      </c>
      <c r="H30" s="25">
        <v>100</v>
      </c>
      <c r="I30" s="26"/>
      <c r="J30" s="34">
        <f>(F30+G30+H30)*'[1]Energy Efficiency Measures'!$D12</f>
        <v>1140</v>
      </c>
      <c r="K30" s="34">
        <f>J30*'[1]Energy Efficiency Measures'!$C12</f>
        <v>5700</v>
      </c>
      <c r="L30" s="34">
        <f>(F30+G30+H30)*'[1]Energy Efficiency Measures'!$E12</f>
        <v>22800</v>
      </c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</row>
    <row r="31" spans="2:33" ht="13.5" customHeight="1">
      <c r="B31" s="5"/>
      <c r="C31" s="23" t="s">
        <v>35</v>
      </c>
      <c r="D31" s="24"/>
      <c r="E31" s="24"/>
      <c r="F31" s="25">
        <v>18</v>
      </c>
      <c r="G31" s="25">
        <v>15</v>
      </c>
      <c r="H31" s="25">
        <v>5</v>
      </c>
      <c r="I31" s="26"/>
      <c r="J31" s="34">
        <f>(F31+G31+H31)*'[1]Energy Efficiency Measures'!$D13</f>
        <v>801.8000000000001</v>
      </c>
      <c r="K31" s="34">
        <f>J31*'[1]Energy Efficiency Measures'!$C13</f>
        <v>12027.000000000002</v>
      </c>
      <c r="L31" s="34">
        <f>(F31+G31+H31)*'[1]Energy Efficiency Measures'!$E13</f>
        <v>38000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</row>
    <row r="32" spans="2:33" ht="13.5" customHeight="1">
      <c r="B32" s="5"/>
      <c r="C32" s="35" t="s">
        <v>36</v>
      </c>
      <c r="D32" s="24"/>
      <c r="E32" s="24"/>
      <c r="F32" s="25"/>
      <c r="G32" s="25"/>
      <c r="H32" s="25"/>
      <c r="I32" s="36"/>
      <c r="J32" s="34"/>
      <c r="K32" s="34"/>
      <c r="L32" s="34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</row>
    <row r="33" spans="2:33" ht="13.5" customHeight="1">
      <c r="B33" s="5"/>
      <c r="C33" s="37" t="s">
        <v>37</v>
      </c>
      <c r="D33" s="38"/>
      <c r="E33" s="38"/>
      <c r="F33" s="25">
        <v>70</v>
      </c>
      <c r="G33" s="25">
        <v>40</v>
      </c>
      <c r="H33" s="25">
        <v>20</v>
      </c>
      <c r="I33" s="26"/>
      <c r="J33" s="34">
        <f>(F33+G33+H33)*'[1]Energy Efficiency Measures'!$D15</f>
        <v>429</v>
      </c>
      <c r="K33" s="34">
        <f>J33*'[1]Energy Efficiency Measures'!$C15</f>
        <v>6435</v>
      </c>
      <c r="L33" s="34">
        <f>(F33+G33+H33)*'[1]Energy Efficiency Measures'!$E15</f>
        <v>39000</v>
      </c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</row>
    <row r="34" spans="2:33" ht="13.5" customHeight="1">
      <c r="B34" s="5"/>
      <c r="C34" s="37" t="s">
        <v>38</v>
      </c>
      <c r="D34" s="38"/>
      <c r="E34" s="38"/>
      <c r="F34" s="39">
        <v>30</v>
      </c>
      <c r="G34" s="39">
        <v>20</v>
      </c>
      <c r="H34" s="39">
        <v>15</v>
      </c>
      <c r="I34" s="26"/>
      <c r="J34" s="34">
        <f>(F34+G34+H34)*'[1]Energy Efficiency Measures'!$D16</f>
        <v>266.5</v>
      </c>
      <c r="K34" s="34">
        <f>J34*'[1]Energy Efficiency Measures'!$C16</f>
        <v>3997.5</v>
      </c>
      <c r="L34" s="34">
        <f>(F34+G34+H34)*'[1]Energy Efficiency Measures'!$E16</f>
        <v>2405</v>
      </c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</row>
    <row r="35" spans="2:33" ht="13.5" customHeight="1">
      <c r="B35" s="5"/>
      <c r="C35" s="40"/>
      <c r="D35" s="38"/>
      <c r="E35" s="38"/>
      <c r="F35" s="41"/>
      <c r="G35" s="41"/>
      <c r="H35" s="41"/>
      <c r="I35" s="26"/>
      <c r="J35" s="34">
        <f>(F35+G35+H35)*'[1]Energy Efficiency Measures'!$D17</f>
        <v>0</v>
      </c>
      <c r="K35" s="34">
        <f>J35*'[1]Energy Efficiency Measures'!$C17</f>
        <v>0</v>
      </c>
      <c r="L35" s="34">
        <f>(F35+G35+H35)*'[1]Energy Efficiency Measures'!$E17</f>
        <v>0</v>
      </c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</row>
    <row r="36" spans="2:33" ht="13.5" customHeight="1">
      <c r="B36" s="5" t="s">
        <v>39</v>
      </c>
      <c r="C36" s="42" t="s">
        <v>40</v>
      </c>
      <c r="D36" s="38"/>
      <c r="E36" s="38"/>
      <c r="F36" s="41">
        <v>1000</v>
      </c>
      <c r="G36" s="41">
        <v>500</v>
      </c>
      <c r="H36" s="41">
        <v>300</v>
      </c>
      <c r="I36" s="26"/>
      <c r="J36" s="34"/>
      <c r="K36" s="34"/>
      <c r="L36" s="34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</row>
    <row r="37" spans="2:33" ht="13.5" customHeight="1">
      <c r="B37" s="5"/>
      <c r="C37" s="42"/>
      <c r="D37" s="38"/>
      <c r="E37" s="38"/>
      <c r="F37" s="43"/>
      <c r="G37" s="43"/>
      <c r="H37" s="43"/>
      <c r="I37" s="43"/>
      <c r="J37" s="34"/>
      <c r="K37" s="34"/>
      <c r="L37" s="34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</row>
    <row r="38" spans="2:33" ht="13.5" customHeight="1">
      <c r="B38" s="5">
        <v>2</v>
      </c>
      <c r="C38" s="42" t="s">
        <v>53</v>
      </c>
      <c r="D38" s="24"/>
      <c r="E38" s="24"/>
      <c r="F38" s="41"/>
      <c r="G38" s="41"/>
      <c r="H38" s="41"/>
      <c r="I38" s="26"/>
      <c r="J38" s="44" t="s">
        <v>41</v>
      </c>
      <c r="K38" s="34">
        <f>SUM(K24:K35)</f>
        <v>272909.5</v>
      </c>
      <c r="L38" s="34">
        <f>SUM(L24:L35)</f>
        <v>361655</v>
      </c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</row>
    <row r="39" spans="2:33" ht="13.5" customHeight="1">
      <c r="B39" s="5"/>
      <c r="C39" s="42"/>
      <c r="D39" s="24"/>
      <c r="E39" s="24"/>
      <c r="F39" s="41"/>
      <c r="G39" s="41"/>
      <c r="H39" s="41"/>
      <c r="I39" s="26"/>
      <c r="J39" s="45"/>
      <c r="K39" s="33"/>
      <c r="L39" s="3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</row>
    <row r="40" spans="2:33" ht="13.5" customHeight="1">
      <c r="B40" s="5"/>
      <c r="C40" s="42" t="s">
        <v>54</v>
      </c>
      <c r="D40" s="24"/>
      <c r="E40" s="24"/>
      <c r="F40" s="41"/>
      <c r="G40" s="41"/>
      <c r="H40" s="41"/>
      <c r="I40" s="26"/>
      <c r="J40" s="46"/>
      <c r="K40" s="46"/>
      <c r="L40" s="46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</row>
    <row r="41" spans="2:33" ht="13.5" customHeight="1">
      <c r="B41" s="5">
        <v>3</v>
      </c>
      <c r="C41" s="42" t="s">
        <v>55</v>
      </c>
      <c r="D41" s="24"/>
      <c r="E41" s="24"/>
      <c r="F41" s="41"/>
      <c r="G41" s="41"/>
      <c r="H41" s="41"/>
      <c r="I41" s="26"/>
      <c r="J41" s="46"/>
      <c r="K41" s="46"/>
      <c r="L41" s="46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</row>
    <row r="42" spans="2:33" ht="13.5" customHeight="1" thickBot="1">
      <c r="B42" s="5"/>
      <c r="C42" s="47"/>
      <c r="D42" s="48"/>
      <c r="E42" s="48"/>
      <c r="F42" s="49"/>
      <c r="G42" s="49"/>
      <c r="H42" s="49"/>
      <c r="I42" s="50"/>
      <c r="J42" s="51"/>
      <c r="K42" s="46"/>
      <c r="L42" s="46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</row>
    <row r="43" spans="2:33" ht="15.75" customHeight="1">
      <c r="B43" s="5"/>
      <c r="C43" s="52"/>
      <c r="D43" s="7"/>
      <c r="E43" s="7"/>
      <c r="F43" s="53"/>
      <c r="G43" s="53"/>
      <c r="H43" s="53"/>
      <c r="I43" s="53"/>
      <c r="J43" s="51"/>
      <c r="K43" s="46"/>
      <c r="L43" s="46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</row>
    <row r="44" spans="2:20" ht="18" customHeight="1">
      <c r="B44" s="5"/>
      <c r="C44" s="54" t="s">
        <v>42</v>
      </c>
      <c r="D44" s="7"/>
      <c r="E44" s="7"/>
      <c r="F44" s="53"/>
      <c r="G44" s="53"/>
      <c r="H44" s="53"/>
      <c r="I44" s="53"/>
      <c r="J44" s="55"/>
      <c r="K44" s="33"/>
      <c r="L44" s="33"/>
      <c r="M44" s="6"/>
      <c r="N44" s="6"/>
      <c r="O44" s="6"/>
      <c r="P44" s="6"/>
      <c r="Q44" s="6"/>
      <c r="R44" s="6"/>
      <c r="S44" s="6"/>
      <c r="T44" s="6"/>
    </row>
    <row r="45" spans="2:20" ht="18" customHeight="1">
      <c r="B45" s="5"/>
      <c r="C45" t="s">
        <v>43</v>
      </c>
      <c r="H45" s="56"/>
      <c r="J45" s="55"/>
      <c r="K45" s="33"/>
      <c r="L45" s="33"/>
      <c r="M45" s="6"/>
      <c r="N45" s="6"/>
      <c r="O45" s="6"/>
      <c r="P45" s="6"/>
      <c r="Q45" s="6"/>
      <c r="R45" s="6"/>
      <c r="S45" s="6"/>
      <c r="T45" s="6"/>
    </row>
    <row r="46" spans="2:20" ht="18" customHeight="1">
      <c r="B46" s="5"/>
      <c r="C46" t="s">
        <v>44</v>
      </c>
      <c r="H46" s="56"/>
      <c r="J46" s="57"/>
      <c r="K46" s="33"/>
      <c r="L46" s="33"/>
      <c r="M46" s="6"/>
      <c r="N46" s="6"/>
      <c r="O46" s="6"/>
      <c r="P46" s="6"/>
      <c r="Q46" s="6"/>
      <c r="R46" s="6"/>
      <c r="S46" s="6"/>
      <c r="T46" s="6"/>
    </row>
    <row r="47" spans="2:20" ht="18" customHeight="1">
      <c r="B47" s="5"/>
      <c r="C47" t="s">
        <v>45</v>
      </c>
      <c r="H47" s="56"/>
      <c r="J47" s="57"/>
      <c r="K47" s="33"/>
      <c r="L47" s="33"/>
      <c r="M47" s="6"/>
      <c r="N47" s="6"/>
      <c r="O47" s="6"/>
      <c r="P47" s="6"/>
      <c r="Q47" s="6"/>
      <c r="R47" s="6"/>
      <c r="S47" s="6"/>
      <c r="T47" s="6"/>
    </row>
    <row r="48" spans="2:20" ht="18" customHeight="1">
      <c r="B48" s="5"/>
      <c r="J48" s="58"/>
      <c r="K48" s="46"/>
      <c r="L48" s="46"/>
      <c r="M48" s="6"/>
      <c r="N48" s="6"/>
      <c r="O48" s="6"/>
      <c r="P48" s="6"/>
      <c r="Q48" s="6"/>
      <c r="R48" s="6"/>
      <c r="S48" s="6"/>
      <c r="T48" s="6"/>
    </row>
    <row r="49" spans="2:20" ht="18" customHeight="1" thickBot="1">
      <c r="B49" s="5"/>
      <c r="H49" s="56"/>
      <c r="J49" s="33" t="s">
        <v>46</v>
      </c>
      <c r="K49" s="33"/>
      <c r="L49" s="33"/>
      <c r="M49" s="6"/>
      <c r="N49" s="6"/>
      <c r="O49" s="6"/>
      <c r="P49" s="6"/>
      <c r="Q49" s="6"/>
      <c r="R49" s="6"/>
      <c r="S49" s="6"/>
      <c r="T49" s="6"/>
    </row>
    <row r="50" spans="2:20" ht="18" customHeight="1">
      <c r="B50" s="5"/>
      <c r="C50" s="59" t="s">
        <v>47</v>
      </c>
      <c r="D50" s="60"/>
      <c r="E50" s="61">
        <f>K38</f>
        <v>272909.5</v>
      </c>
      <c r="F50" s="62"/>
      <c r="G50" s="3"/>
      <c r="H50" s="3"/>
      <c r="I50" s="3"/>
      <c r="J50" s="34">
        <f>(D6/100)*54</f>
        <v>48.6</v>
      </c>
      <c r="K50" s="33"/>
      <c r="L50" s="33"/>
      <c r="M50" s="3"/>
      <c r="N50" s="3"/>
      <c r="O50" s="6"/>
      <c r="P50" s="6"/>
      <c r="Q50" s="6"/>
      <c r="R50" s="6"/>
      <c r="S50" s="6"/>
      <c r="T50" s="6"/>
    </row>
    <row r="51" spans="2:20" ht="18" customHeight="1">
      <c r="B51" s="5"/>
      <c r="C51" s="63" t="s">
        <v>56</v>
      </c>
      <c r="D51" s="64"/>
      <c r="E51" s="65">
        <f>0.001*(E50*J55*12/44)</f>
        <v>4681.638422727273</v>
      </c>
      <c r="F51" s="66"/>
      <c r="G51" s="3"/>
      <c r="H51" s="3"/>
      <c r="I51" s="3"/>
      <c r="J51" s="34">
        <f>(D7/100)*143</f>
        <v>14.3</v>
      </c>
      <c r="K51" s="33"/>
      <c r="L51" s="33"/>
      <c r="M51" s="3"/>
      <c r="N51" s="3"/>
      <c r="O51" s="6"/>
      <c r="P51" s="6"/>
      <c r="Q51" s="6"/>
      <c r="R51" s="6"/>
      <c r="S51" s="6"/>
      <c r="T51" s="6"/>
    </row>
    <row r="52" spans="2:20" ht="18" customHeight="1">
      <c r="B52" s="5"/>
      <c r="C52" s="63" t="s">
        <v>48</v>
      </c>
      <c r="D52" s="64"/>
      <c r="E52" s="65">
        <f>((('[1]Budget Projections'!G63*100000))/(E50*277.78))</f>
        <v>0.6204807282975399</v>
      </c>
      <c r="F52" s="66"/>
      <c r="G52" s="3"/>
      <c r="H52" s="3"/>
      <c r="I52" s="3"/>
      <c r="J52" s="34">
        <f>(D8/100)*74.5</f>
        <v>0</v>
      </c>
      <c r="K52" s="33"/>
      <c r="L52" s="33"/>
      <c r="M52" s="3"/>
      <c r="N52" s="3"/>
      <c r="O52" s="6"/>
      <c r="P52" s="6"/>
      <c r="Q52" s="6"/>
      <c r="R52" s="6"/>
      <c r="S52" s="6"/>
      <c r="T52" s="6"/>
    </row>
    <row r="53" spans="2:20" ht="18" customHeight="1">
      <c r="B53" s="5"/>
      <c r="C53" s="63" t="s">
        <v>57</v>
      </c>
      <c r="D53" s="64"/>
      <c r="E53" s="65">
        <f>(('[1]Budget Projections'!G63*1000))/E51</f>
        <v>100.47315865243226</v>
      </c>
      <c r="F53" s="66"/>
      <c r="G53" s="3"/>
      <c r="H53" s="3"/>
      <c r="I53" s="3"/>
      <c r="J53" s="34">
        <f>(D9/100)*86.5</f>
        <v>0</v>
      </c>
      <c r="K53" s="33"/>
      <c r="L53" s="33"/>
      <c r="M53" s="3"/>
      <c r="N53" s="3"/>
      <c r="O53" s="6"/>
      <c r="P53" s="6"/>
      <c r="Q53" s="6"/>
      <c r="R53" s="6"/>
      <c r="S53" s="6"/>
      <c r="T53" s="6"/>
    </row>
    <row r="54" spans="2:20" ht="18" customHeight="1">
      <c r="B54" s="5"/>
      <c r="C54" s="63" t="s">
        <v>49</v>
      </c>
      <c r="D54" s="64"/>
      <c r="E54" s="65">
        <f>'[1]Budget Projections'!G63</f>
        <v>470.379</v>
      </c>
      <c r="F54" s="66"/>
      <c r="G54" s="3"/>
      <c r="H54" s="3"/>
      <c r="I54" s="67"/>
      <c r="J54" s="34">
        <f>(D10/100)*76</f>
        <v>0</v>
      </c>
      <c r="K54" s="33"/>
      <c r="L54" s="33"/>
      <c r="M54" s="3"/>
      <c r="N54" s="3"/>
      <c r="O54" s="6"/>
      <c r="P54" s="6"/>
      <c r="Q54" s="6"/>
      <c r="R54" s="6"/>
      <c r="S54" s="6"/>
      <c r="T54" s="6"/>
    </row>
    <row r="55" spans="2:20" ht="18" customHeight="1" thickBot="1">
      <c r="B55" s="5"/>
      <c r="C55" s="68" t="s">
        <v>50</v>
      </c>
      <c r="D55" s="69"/>
      <c r="E55" s="70">
        <f>(L38/(E54*1000))</f>
        <v>0.7688587288122982</v>
      </c>
      <c r="F55" s="71"/>
      <c r="G55" s="3"/>
      <c r="H55" s="3"/>
      <c r="I55" s="67"/>
      <c r="J55" s="34">
        <f>SUM(J50:J54)</f>
        <v>62.900000000000006</v>
      </c>
      <c r="K55" s="33" t="s">
        <v>51</v>
      </c>
      <c r="L55" s="33"/>
      <c r="M55" s="3"/>
      <c r="N55" s="3"/>
      <c r="O55" s="6"/>
      <c r="P55" s="6"/>
      <c r="Q55" s="6"/>
      <c r="R55" s="6"/>
      <c r="S55" s="6"/>
      <c r="T55" s="6"/>
    </row>
    <row r="56" spans="2:14" ht="18" customHeight="1">
      <c r="B56" s="5"/>
      <c r="G56" s="3"/>
      <c r="H56" s="3"/>
      <c r="I56" s="3"/>
      <c r="J56" s="6"/>
      <c r="K56" s="6"/>
      <c r="L56" s="6"/>
      <c r="M56" s="3"/>
      <c r="N56" s="3"/>
    </row>
    <row r="57" spans="2:14" ht="18" customHeight="1">
      <c r="B57" s="5"/>
      <c r="G57" s="3"/>
      <c r="H57" s="3"/>
      <c r="I57" s="3"/>
      <c r="J57" s="3"/>
      <c r="K57" s="3"/>
      <c r="L57" s="3"/>
      <c r="M57" s="3"/>
      <c r="N57" s="3"/>
    </row>
    <row r="58" spans="2:12" ht="18" customHeight="1">
      <c r="B58" s="5"/>
      <c r="J58" s="72"/>
      <c r="K58" s="72"/>
      <c r="L58" s="72"/>
    </row>
    <row r="59" spans="2:12" ht="18" customHeight="1">
      <c r="B59" s="5"/>
      <c r="I59" s="7"/>
      <c r="J59" s="72"/>
      <c r="K59" s="72"/>
      <c r="L59" s="72"/>
    </row>
    <row r="60" spans="2:12" ht="18" customHeight="1">
      <c r="B60" s="5"/>
      <c r="J60" s="72"/>
      <c r="K60" s="72"/>
      <c r="L60" s="72"/>
    </row>
    <row r="61" ht="18" customHeight="1">
      <c r="B61" s="5"/>
    </row>
    <row r="62" spans="2:10" ht="12.75">
      <c r="B62" s="5"/>
      <c r="E62" s="2"/>
      <c r="F62" s="73"/>
      <c r="J62" s="74"/>
    </row>
  </sheetData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1" r:id="rId4"/>
  <headerFooter alignWithMargins="0">
    <oddFooter>&amp;C10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Salford Housing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City Of Salford Housing</dc:creator>
  <cp:keywords/>
  <dc:description/>
  <cp:lastModifiedBy>IT Services Dept</cp:lastModifiedBy>
  <dcterms:created xsi:type="dcterms:W3CDTF">2001-08-24T12:10:14Z</dcterms:created>
  <dcterms:modified xsi:type="dcterms:W3CDTF">2001-09-10T07:46:08Z</dcterms:modified>
  <cp:category/>
  <cp:version/>
  <cp:contentType/>
  <cp:contentStatus/>
</cp:coreProperties>
</file>