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'Sheet1'!$A$1:$AF$88</definedName>
    <definedName name="_xlnm.Print_Titles" localSheetId="0">'Sheet1'!$A:$A,'Sheet1'!$1:$5</definedName>
  </definedNames>
  <calcPr fullCalcOnLoad="1"/>
</workbook>
</file>

<file path=xl/sharedStrings.xml><?xml version="1.0" encoding="utf-8"?>
<sst xmlns="http://schemas.openxmlformats.org/spreadsheetml/2006/main" count="185" uniqueCount="114">
  <si>
    <t>Development Services Capital Monitoring 2005/06</t>
  </si>
  <si>
    <t>Project</t>
  </si>
  <si>
    <t>2005/06</t>
  </si>
  <si>
    <t>Spend</t>
  </si>
  <si>
    <t>Actual</t>
  </si>
  <si>
    <t xml:space="preserve"> </t>
  </si>
  <si>
    <t>Manchester Bolton Bury Canal</t>
  </si>
  <si>
    <t xml:space="preserve">Liverpool Road Eccles </t>
  </si>
  <si>
    <t>Detroit Bridge</t>
  </si>
  <si>
    <t>City Academy Access Road</t>
  </si>
  <si>
    <t>Investment in Highways</t>
  </si>
  <si>
    <t>Chapel Street/URC (04/05 Slippage)</t>
  </si>
  <si>
    <t>Chapel Street/URC: -</t>
  </si>
  <si>
    <t>Other</t>
  </si>
  <si>
    <t>Pendleton Church Area Study</t>
  </si>
  <si>
    <t>Highway &amp; Community Safety</t>
  </si>
  <si>
    <t>Minor Works</t>
  </si>
  <si>
    <t>Mini Bus</t>
  </si>
  <si>
    <t>Disabled Access Improvements</t>
  </si>
  <si>
    <t xml:space="preserve">Dealing with the Disadvantaged </t>
  </si>
  <si>
    <t>Ordsall Neighbourhood Offices</t>
  </si>
  <si>
    <t>Eccles Town Centre (slippage from 04/05)</t>
  </si>
  <si>
    <t>Newlands (LIVIA)</t>
  </si>
  <si>
    <t>Improvement Works Swinton Civic Centre</t>
  </si>
  <si>
    <t>Ordsall Rec Drainage</t>
  </si>
  <si>
    <t>Disposal costs</t>
  </si>
  <si>
    <t>Former Police Station Stanwell Rd</t>
  </si>
  <si>
    <t>Higher Broughton Community Hub</t>
  </si>
  <si>
    <t>Demolition Newcroft High School</t>
  </si>
  <si>
    <t>Borrowing</t>
  </si>
  <si>
    <t>Grant</t>
  </si>
  <si>
    <t>Receipts</t>
  </si>
  <si>
    <t>RCCO</t>
  </si>
  <si>
    <t>£000</t>
  </si>
  <si>
    <t>LIVIA (02/03 programme?)</t>
  </si>
  <si>
    <t>NWDA Tatton Park</t>
  </si>
  <si>
    <t>Trinity Park</t>
  </si>
  <si>
    <t>Oakwood</t>
  </si>
  <si>
    <t>Eccles Town Hall Auditorium</t>
  </si>
  <si>
    <t>Countryside Programme</t>
  </si>
  <si>
    <t>Conserving and developing Ordsall Hall</t>
  </si>
  <si>
    <t>SRB</t>
  </si>
  <si>
    <t>Quays Maintenance Office Move</t>
  </si>
  <si>
    <t>Footpath Works</t>
  </si>
  <si>
    <t>Relocation TIC</t>
  </si>
  <si>
    <t>Proposed adjustments: -</t>
  </si>
  <si>
    <t>Move Liverpool Rd to CEX</t>
  </si>
  <si>
    <t>New Leaf Worsley Delph</t>
  </si>
  <si>
    <t>Total</t>
  </si>
  <si>
    <t>TOTAL</t>
  </si>
  <si>
    <t>Programme</t>
  </si>
  <si>
    <t>Capital</t>
  </si>
  <si>
    <t>Adjustments/</t>
  </si>
  <si>
    <t>Slippage</t>
  </si>
  <si>
    <t>NWDA Headroom Projects</t>
  </si>
  <si>
    <t>Advanced Fees (see below)</t>
  </si>
  <si>
    <t>Funding</t>
  </si>
  <si>
    <t>New Deal (from CEX): -</t>
  </si>
  <si>
    <t>04/05 Slippage (not identified above): -</t>
  </si>
  <si>
    <t>Chapel St. Sub-Total</t>
  </si>
  <si>
    <t>Contribution to URC Business Plan</t>
  </si>
  <si>
    <t>Barton Strategic Employment Site</t>
  </si>
  <si>
    <t xml:space="preserve">Unsupported </t>
  </si>
  <si>
    <t>NWDA</t>
  </si>
  <si>
    <t>ERDF</t>
  </si>
  <si>
    <t>Surestart</t>
  </si>
  <si>
    <t>Fairshares</t>
  </si>
  <si>
    <t>NRF</t>
  </si>
  <si>
    <t>Section 106</t>
  </si>
  <si>
    <t>Insurance</t>
  </si>
  <si>
    <t>LIFT</t>
  </si>
  <si>
    <t>PDG</t>
  </si>
  <si>
    <t>Comments</t>
  </si>
  <si>
    <t>£100K to be determined</t>
  </si>
  <si>
    <t>£735k Cap Rcpts or USB</t>
  </si>
  <si>
    <t>£445 Cap Rcpts or USB</t>
  </si>
  <si>
    <t>No funding identified</t>
  </si>
  <si>
    <t>£11K Biffa Waste</t>
  </si>
  <si>
    <t>HMRF</t>
  </si>
  <si>
    <t>???</t>
  </si>
  <si>
    <t>Disposal costs netted off receipt</t>
  </si>
  <si>
    <t>NDC</t>
  </si>
  <si>
    <t>Move to CEX?</t>
  </si>
  <si>
    <t xml:space="preserve">Didn't spend all of grant </t>
  </si>
  <si>
    <t>Env and Security Imps Fees Broughton Village</t>
  </si>
  <si>
    <t>Salford Shopping Food Retail Development</t>
  </si>
  <si>
    <t>Economic Development: -</t>
  </si>
  <si>
    <t>Management of Crescent Police Station</t>
  </si>
  <si>
    <t>Business Improvement Grants</t>
  </si>
  <si>
    <t>Salford Innovation Park</t>
  </si>
  <si>
    <t>Creative Industries Development Services (CIDS)</t>
  </si>
  <si>
    <t>Chapel St Business Group</t>
  </si>
  <si>
    <t>Programme management contribution</t>
  </si>
  <si>
    <t>Cultural Quarter: -</t>
  </si>
  <si>
    <t>Cultural Development Grants</t>
  </si>
  <si>
    <t>Church lighting and DDA works</t>
  </si>
  <si>
    <t>Salford Museum contribn to improvement works</t>
  </si>
  <si>
    <t>Public Realm Improvements: -</t>
  </si>
  <si>
    <t>Refurb works Bexley Square</t>
  </si>
  <si>
    <t>Health and Safety works Firestation Square</t>
  </si>
  <si>
    <t>Balance - cost not known</t>
  </si>
  <si>
    <t>Chapel Street Walking Plan: -</t>
  </si>
  <si>
    <t>CCTV Ph2</t>
  </si>
  <si>
    <t>Signage to Trinity Link (Uni Campus to City Centre)</t>
  </si>
  <si>
    <t>£107K CCTV, £31K from above</t>
  </si>
  <si>
    <t>LIVIA Community Engagement Programme (CCC)</t>
  </si>
  <si>
    <t>£125K 06/07</t>
  </si>
  <si>
    <t>£100K to support CCC + N'lands</t>
  </si>
  <si>
    <t xml:space="preserve">Hulme Street Nursery </t>
  </si>
  <si>
    <t>Brittish Waterways Scheme - USB until s106 monies come in - see s/sheet</t>
  </si>
  <si>
    <t>July</t>
  </si>
  <si>
    <t>Land at Meadow Rd/ Adelphi St</t>
  </si>
  <si>
    <t>£75K Block 3?</t>
  </si>
  <si>
    <t>Emerson House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</si>
</sst>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6" fontId="1" fillId="0" borderId="1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166" fontId="1" fillId="0" borderId="3" xfId="0" applyNumberFormat="1" applyFont="1" applyFill="1" applyBorder="1" applyAlignment="1">
      <alignment/>
    </xf>
    <xf numFmtId="166" fontId="1" fillId="0" borderId="4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2" fillId="0" borderId="6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6" fontId="1" fillId="0" borderId="7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6" fontId="1" fillId="0" borderId="9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166" fontId="1" fillId="0" borderId="12" xfId="0" applyNumberFormat="1" applyFont="1" applyFill="1" applyBorder="1" applyAlignment="1">
      <alignment/>
    </xf>
    <xf numFmtId="166" fontId="1" fillId="0" borderId="13" xfId="0" applyNumberFormat="1" applyFont="1" applyFill="1" applyBorder="1" applyAlignment="1">
      <alignment/>
    </xf>
    <xf numFmtId="166" fontId="1" fillId="0" borderId="14" xfId="0" applyNumberFormat="1" applyFont="1" applyFill="1" applyBorder="1" applyAlignment="1">
      <alignment/>
    </xf>
    <xf numFmtId="166" fontId="1" fillId="0" borderId="15" xfId="0" applyNumberFormat="1" applyFont="1" applyFill="1" applyBorder="1" applyAlignment="1">
      <alignment/>
    </xf>
    <xf numFmtId="166" fontId="1" fillId="0" borderId="16" xfId="0" applyNumberFormat="1" applyFont="1" applyFill="1" applyBorder="1" applyAlignment="1">
      <alignment/>
    </xf>
    <xf numFmtId="166" fontId="1" fillId="0" borderId="17" xfId="0" applyNumberFormat="1" applyFont="1" applyFill="1" applyBorder="1" applyAlignment="1">
      <alignment/>
    </xf>
    <xf numFmtId="166" fontId="1" fillId="0" borderId="12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6" fontId="0" fillId="0" borderId="20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166" fontId="0" fillId="0" borderId="23" xfId="0" applyNumberFormat="1" applyFont="1" applyFill="1" applyBorder="1" applyAlignment="1">
      <alignment/>
    </xf>
    <xf numFmtId="166" fontId="1" fillId="0" borderId="24" xfId="0" applyNumberFormat="1" applyFont="1" applyFill="1" applyBorder="1" applyAlignment="1">
      <alignment horizontal="center"/>
    </xf>
    <xf numFmtId="166" fontId="1" fillId="0" borderId="25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19" xfId="0" applyNumberFormat="1" applyFont="1" applyFill="1" applyBorder="1" applyAlignment="1">
      <alignment horizontal="center"/>
    </xf>
    <xf numFmtId="166" fontId="1" fillId="0" borderId="26" xfId="0" applyNumberFormat="1" applyFont="1" applyFill="1" applyBorder="1" applyAlignment="1">
      <alignment horizontal="center"/>
    </xf>
    <xf numFmtId="166" fontId="1" fillId="0" borderId="27" xfId="0" applyNumberFormat="1" applyFont="1" applyFill="1" applyBorder="1" applyAlignment="1">
      <alignment horizontal="center"/>
    </xf>
    <xf numFmtId="166" fontId="1" fillId="0" borderId="2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workbookViewId="0" topLeftCell="A1">
      <pane xSplit="1" ySplit="6" topLeftCell="B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6" sqref="A36"/>
    </sheetView>
  </sheetViews>
  <sheetFormatPr defaultColWidth="9.140625" defaultRowHeight="12.75"/>
  <cols>
    <col min="1" max="1" width="47.57421875" style="8" customWidth="1"/>
    <col min="2" max="2" width="1.8515625" style="8" customWidth="1"/>
    <col min="3" max="3" width="2.00390625" style="8" customWidth="1"/>
    <col min="4" max="4" width="11.00390625" style="8" customWidth="1"/>
    <col min="5" max="5" width="12.28125" style="8" customWidth="1"/>
    <col min="6" max="6" width="10.8515625" style="8" customWidth="1"/>
    <col min="7" max="7" width="10.140625" style="8" customWidth="1"/>
    <col min="8" max="8" width="31.7109375" style="8" hidden="1" customWidth="1"/>
    <col min="9" max="9" width="14.00390625" style="8" hidden="1" customWidth="1"/>
    <col min="10" max="20" width="11.28125" style="8" hidden="1" customWidth="1"/>
    <col min="21" max="22" width="11.8515625" style="8" hidden="1" customWidth="1"/>
    <col min="23" max="23" width="11.140625" style="8" hidden="1" customWidth="1"/>
    <col min="24" max="24" width="10.8515625" style="8" hidden="1" customWidth="1"/>
    <col min="25" max="35" width="0" style="8" hidden="1" customWidth="1"/>
    <col min="36" max="16384" width="9.140625" style="8" customWidth="1"/>
  </cols>
  <sheetData>
    <row r="1" spans="1:7" ht="13.5" thickBot="1">
      <c r="A1" s="5" t="s">
        <v>0</v>
      </c>
      <c r="B1" s="6"/>
      <c r="C1" s="7"/>
      <c r="D1" s="7"/>
      <c r="E1" s="7"/>
      <c r="F1" s="7"/>
      <c r="G1" s="38"/>
    </row>
    <row r="2" spans="1:26" ht="12.75">
      <c r="A2" s="9" t="s">
        <v>110</v>
      </c>
      <c r="B2" s="10"/>
      <c r="C2" s="10"/>
      <c r="D2" s="10"/>
      <c r="E2" s="10"/>
      <c r="F2" s="10"/>
      <c r="G2" s="39"/>
      <c r="I2" s="44" t="s">
        <v>56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6"/>
      <c r="Y2" s="11"/>
      <c r="Z2" s="11" t="s">
        <v>72</v>
      </c>
    </row>
    <row r="3" spans="1:24" s="11" customFormat="1" ht="12.75">
      <c r="A3" s="12" t="s">
        <v>1</v>
      </c>
      <c r="B3" s="13"/>
      <c r="C3" s="14"/>
      <c r="D3" s="14" t="s">
        <v>51</v>
      </c>
      <c r="E3" s="14" t="s">
        <v>52</v>
      </c>
      <c r="F3" s="14"/>
      <c r="G3" s="40" t="s">
        <v>4</v>
      </c>
      <c r="I3" s="15"/>
      <c r="J3" s="16"/>
      <c r="K3" s="16"/>
      <c r="L3" s="17"/>
      <c r="M3" s="18"/>
      <c r="N3" s="18"/>
      <c r="O3" s="18"/>
      <c r="P3" s="18"/>
      <c r="Q3" s="18"/>
      <c r="R3" s="18"/>
      <c r="S3" s="18"/>
      <c r="T3" s="19"/>
      <c r="U3" s="20"/>
      <c r="V3" s="20"/>
      <c r="W3" s="16"/>
      <c r="X3" s="21"/>
    </row>
    <row r="4" spans="1:24" s="11" customFormat="1" ht="12.75">
      <c r="A4" s="15"/>
      <c r="B4" s="16"/>
      <c r="C4" s="22"/>
      <c r="D4" s="22" t="s">
        <v>50</v>
      </c>
      <c r="E4" s="22" t="s">
        <v>53</v>
      </c>
      <c r="F4" s="22" t="s">
        <v>48</v>
      </c>
      <c r="G4" s="24" t="s">
        <v>3</v>
      </c>
      <c r="I4" s="23" t="s">
        <v>62</v>
      </c>
      <c r="J4" s="22" t="s">
        <v>51</v>
      </c>
      <c r="K4" s="22" t="s">
        <v>32</v>
      </c>
      <c r="L4" s="41" t="s">
        <v>30</v>
      </c>
      <c r="M4" s="42"/>
      <c r="N4" s="42"/>
      <c r="O4" s="42"/>
      <c r="P4" s="42"/>
      <c r="Q4" s="42"/>
      <c r="R4" s="42"/>
      <c r="S4" s="42"/>
      <c r="T4" s="43"/>
      <c r="U4" s="22" t="s">
        <v>68</v>
      </c>
      <c r="V4" s="22" t="s">
        <v>69</v>
      </c>
      <c r="W4" s="22" t="s">
        <v>13</v>
      </c>
      <c r="X4" s="24" t="s">
        <v>48</v>
      </c>
    </row>
    <row r="5" spans="1:24" s="11" customFormat="1" ht="12.75">
      <c r="A5" s="15"/>
      <c r="B5" s="16"/>
      <c r="C5" s="22"/>
      <c r="D5" s="22" t="s">
        <v>2</v>
      </c>
      <c r="E5" s="22"/>
      <c r="F5" s="22"/>
      <c r="G5" s="24" t="s">
        <v>110</v>
      </c>
      <c r="I5" s="23" t="s">
        <v>29</v>
      </c>
      <c r="J5" s="22" t="s">
        <v>31</v>
      </c>
      <c r="K5" s="22"/>
      <c r="L5" s="22" t="s">
        <v>63</v>
      </c>
      <c r="M5" s="22" t="s">
        <v>64</v>
      </c>
      <c r="N5" s="22" t="s">
        <v>67</v>
      </c>
      <c r="O5" s="22" t="s">
        <v>78</v>
      </c>
      <c r="P5" s="22" t="s">
        <v>81</v>
      </c>
      <c r="Q5" s="22" t="s">
        <v>65</v>
      </c>
      <c r="R5" s="22" t="s">
        <v>70</v>
      </c>
      <c r="S5" s="22" t="s">
        <v>71</v>
      </c>
      <c r="T5" s="22" t="s">
        <v>66</v>
      </c>
      <c r="U5" s="22" t="s">
        <v>5</v>
      </c>
      <c r="V5" s="22"/>
      <c r="W5" s="22" t="s">
        <v>5</v>
      </c>
      <c r="X5" s="24" t="s">
        <v>5</v>
      </c>
    </row>
    <row r="6" spans="1:24" s="28" customFormat="1" ht="12.75">
      <c r="A6" s="25"/>
      <c r="B6" s="26"/>
      <c r="C6" s="27"/>
      <c r="D6" s="27" t="s">
        <v>33</v>
      </c>
      <c r="E6" s="27" t="s">
        <v>33</v>
      </c>
      <c r="F6" s="27" t="s">
        <v>33</v>
      </c>
      <c r="G6" s="29" t="s">
        <v>33</v>
      </c>
      <c r="H6" s="28" t="s">
        <v>72</v>
      </c>
      <c r="I6" s="25" t="s">
        <v>33</v>
      </c>
      <c r="J6" s="27" t="s">
        <v>33</v>
      </c>
      <c r="K6" s="27" t="s">
        <v>33</v>
      </c>
      <c r="L6" s="27" t="s">
        <v>33</v>
      </c>
      <c r="M6" s="27" t="s">
        <v>33</v>
      </c>
      <c r="N6" s="27" t="s">
        <v>33</v>
      </c>
      <c r="O6" s="27" t="s">
        <v>33</v>
      </c>
      <c r="P6" s="27" t="s">
        <v>33</v>
      </c>
      <c r="Q6" s="27" t="s">
        <v>33</v>
      </c>
      <c r="R6" s="27" t="s">
        <v>33</v>
      </c>
      <c r="S6" s="27" t="s">
        <v>33</v>
      </c>
      <c r="T6" s="27" t="s">
        <v>33</v>
      </c>
      <c r="U6" s="27" t="s">
        <v>33</v>
      </c>
      <c r="V6" s="27" t="s">
        <v>33</v>
      </c>
      <c r="W6" s="27" t="s">
        <v>33</v>
      </c>
      <c r="X6" s="29" t="s">
        <v>33</v>
      </c>
    </row>
    <row r="7" spans="1:24" ht="12.75">
      <c r="A7" s="30"/>
      <c r="B7" s="31"/>
      <c r="C7" s="32"/>
      <c r="D7" s="32"/>
      <c r="E7" s="32"/>
      <c r="F7" s="32"/>
      <c r="G7" s="33"/>
      <c r="I7" s="30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</row>
    <row r="8" spans="1:26" ht="12.75">
      <c r="A8" s="30" t="s">
        <v>6</v>
      </c>
      <c r="B8" s="31"/>
      <c r="C8" s="32"/>
      <c r="D8" s="32">
        <v>667</v>
      </c>
      <c r="E8" s="32">
        <v>38</v>
      </c>
      <c r="F8" s="32">
        <f aca="true" t="shared" si="0" ref="F8:F13">SUM(D8:E8)</f>
        <v>705</v>
      </c>
      <c r="G8" s="33">
        <v>0</v>
      </c>
      <c r="I8" s="30">
        <v>667</v>
      </c>
      <c r="J8" s="32">
        <v>38</v>
      </c>
      <c r="K8" s="32"/>
      <c r="L8" s="32" t="s">
        <v>5</v>
      </c>
      <c r="M8" s="32" t="s">
        <v>5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3">
        <f aca="true" t="shared" si="1" ref="X8:X13">SUM(I8:W8)</f>
        <v>705</v>
      </c>
      <c r="Z8" s="8" t="s">
        <v>109</v>
      </c>
    </row>
    <row r="9" spans="1:26" ht="12.75">
      <c r="A9" s="30" t="s">
        <v>7</v>
      </c>
      <c r="B9" s="31"/>
      <c r="C9" s="32"/>
      <c r="D9" s="32">
        <v>280</v>
      </c>
      <c r="E9" s="32">
        <v>41</v>
      </c>
      <c r="F9" s="32">
        <f t="shared" si="0"/>
        <v>321</v>
      </c>
      <c r="G9" s="33">
        <v>0</v>
      </c>
      <c r="I9" s="30"/>
      <c r="J9" s="32">
        <v>80</v>
      </c>
      <c r="K9" s="32"/>
      <c r="L9" s="32"/>
      <c r="M9" s="32"/>
      <c r="N9" s="32">
        <v>141</v>
      </c>
      <c r="O9" s="32"/>
      <c r="P9" s="32"/>
      <c r="Q9" s="32"/>
      <c r="R9" s="32"/>
      <c r="S9" s="32"/>
      <c r="T9" s="32">
        <v>100</v>
      </c>
      <c r="U9" s="32"/>
      <c r="V9" s="32"/>
      <c r="W9" s="32"/>
      <c r="X9" s="33">
        <f t="shared" si="1"/>
        <v>321</v>
      </c>
      <c r="Z9" s="8" t="s">
        <v>82</v>
      </c>
    </row>
    <row r="10" spans="1:26" ht="12.75">
      <c r="A10" s="30" t="s">
        <v>8</v>
      </c>
      <c r="B10" s="31"/>
      <c r="C10" s="32"/>
      <c r="D10" s="32">
        <v>500</v>
      </c>
      <c r="E10" s="32">
        <v>75</v>
      </c>
      <c r="F10" s="32">
        <f t="shared" si="0"/>
        <v>575</v>
      </c>
      <c r="G10" s="33">
        <v>235</v>
      </c>
      <c r="I10" s="30"/>
      <c r="J10" s="32">
        <v>250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>
        <v>250</v>
      </c>
      <c r="V10" s="32"/>
      <c r="W10" s="32">
        <v>75</v>
      </c>
      <c r="X10" s="33">
        <f t="shared" si="1"/>
        <v>575</v>
      </c>
      <c r="Z10" s="8" t="s">
        <v>112</v>
      </c>
    </row>
    <row r="11" spans="1:26" ht="12.75">
      <c r="A11" s="30" t="s">
        <v>9</v>
      </c>
      <c r="B11" s="31"/>
      <c r="C11" s="32"/>
      <c r="D11" s="32">
        <v>800</v>
      </c>
      <c r="E11" s="32">
        <v>0</v>
      </c>
      <c r="F11" s="32">
        <f t="shared" si="0"/>
        <v>800</v>
      </c>
      <c r="G11" s="33">
        <v>0</v>
      </c>
      <c r="I11" s="30"/>
      <c r="J11" s="32">
        <v>700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>
        <v>100</v>
      </c>
      <c r="X11" s="33">
        <f t="shared" si="1"/>
        <v>800</v>
      </c>
      <c r="Z11" s="8" t="s">
        <v>73</v>
      </c>
    </row>
    <row r="12" spans="1:24" ht="12.75">
      <c r="A12" s="30" t="s">
        <v>10</v>
      </c>
      <c r="B12" s="31"/>
      <c r="C12" s="32"/>
      <c r="D12" s="32">
        <f>6810</f>
        <v>6810</v>
      </c>
      <c r="E12" s="32">
        <v>83</v>
      </c>
      <c r="F12" s="32">
        <f t="shared" si="0"/>
        <v>6893</v>
      </c>
      <c r="G12" s="33">
        <v>829.3</v>
      </c>
      <c r="I12" s="30">
        <f>6810+83</f>
        <v>6893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>
        <f t="shared" si="1"/>
        <v>6893</v>
      </c>
    </row>
    <row r="13" spans="1:24" ht="12.75">
      <c r="A13" s="30" t="s">
        <v>21</v>
      </c>
      <c r="B13" s="31"/>
      <c r="C13" s="32"/>
      <c r="D13" s="32">
        <v>589</v>
      </c>
      <c r="E13" s="32">
        <v>0</v>
      </c>
      <c r="F13" s="32">
        <f t="shared" si="0"/>
        <v>589</v>
      </c>
      <c r="G13" s="33">
        <v>6.9</v>
      </c>
      <c r="I13" s="30"/>
      <c r="J13" s="32">
        <v>589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>
        <f t="shared" si="1"/>
        <v>589</v>
      </c>
    </row>
    <row r="14" spans="1:24" ht="12.75">
      <c r="A14" s="30"/>
      <c r="B14" s="31"/>
      <c r="C14" s="32"/>
      <c r="D14" s="32"/>
      <c r="E14" s="32"/>
      <c r="F14" s="32"/>
      <c r="G14" s="33"/>
      <c r="I14" s="30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3" t="s">
        <v>5</v>
      </c>
    </row>
    <row r="15" spans="1:24" ht="12.75">
      <c r="A15" s="15" t="s">
        <v>12</v>
      </c>
      <c r="B15" s="20"/>
      <c r="C15" s="32"/>
      <c r="D15" s="32" t="s">
        <v>5</v>
      </c>
      <c r="E15" s="32"/>
      <c r="F15" s="32"/>
      <c r="G15" s="33"/>
      <c r="I15" s="30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3" t="s">
        <v>5</v>
      </c>
    </row>
    <row r="16" spans="1:24" ht="12.75">
      <c r="A16" s="34" t="s">
        <v>86</v>
      </c>
      <c r="B16" s="31"/>
      <c r="C16" s="32"/>
      <c r="D16" s="32" t="s">
        <v>5</v>
      </c>
      <c r="E16" s="32" t="s">
        <v>5</v>
      </c>
      <c r="F16" s="32" t="s">
        <v>5</v>
      </c>
      <c r="G16" s="33" t="s">
        <v>5</v>
      </c>
      <c r="I16" s="30"/>
      <c r="J16" s="32" t="s">
        <v>5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 t="s">
        <v>5</v>
      </c>
    </row>
    <row r="17" spans="1:24" ht="12.75">
      <c r="A17" s="30" t="s">
        <v>87</v>
      </c>
      <c r="B17" s="31"/>
      <c r="C17" s="32"/>
      <c r="D17" s="32">
        <v>15</v>
      </c>
      <c r="E17" s="32">
        <v>0</v>
      </c>
      <c r="F17" s="32">
        <f aca="true" t="shared" si="2" ref="F17:F38">SUM(D17:E17)</f>
        <v>15</v>
      </c>
      <c r="G17" s="33">
        <v>0</v>
      </c>
      <c r="I17" s="30"/>
      <c r="J17" s="32">
        <v>15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>
        <f aca="true" t="shared" si="3" ref="X17:X22">SUM(I17:W17)</f>
        <v>15</v>
      </c>
    </row>
    <row r="18" spans="1:24" ht="12.75">
      <c r="A18" s="30" t="s">
        <v>88</v>
      </c>
      <c r="B18" s="31"/>
      <c r="C18" s="32"/>
      <c r="D18" s="32">
        <v>40</v>
      </c>
      <c r="E18" s="32">
        <v>0</v>
      </c>
      <c r="F18" s="32">
        <f t="shared" si="2"/>
        <v>40</v>
      </c>
      <c r="G18" s="33">
        <v>0</v>
      </c>
      <c r="I18" s="30"/>
      <c r="J18" s="32">
        <v>40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3">
        <f t="shared" si="3"/>
        <v>40</v>
      </c>
    </row>
    <row r="19" spans="1:24" ht="12.75">
      <c r="A19" s="30" t="s">
        <v>89</v>
      </c>
      <c r="B19" s="31"/>
      <c r="C19" s="32"/>
      <c r="D19" s="32">
        <v>20</v>
      </c>
      <c r="E19" s="32">
        <v>0</v>
      </c>
      <c r="F19" s="32">
        <f t="shared" si="2"/>
        <v>20</v>
      </c>
      <c r="G19" s="33">
        <v>0</v>
      </c>
      <c r="I19" s="30"/>
      <c r="J19" s="32">
        <v>20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>
        <f t="shared" si="3"/>
        <v>20</v>
      </c>
    </row>
    <row r="20" spans="1:24" ht="12.75">
      <c r="A20" s="30" t="s">
        <v>90</v>
      </c>
      <c r="B20" s="31"/>
      <c r="C20" s="32"/>
      <c r="D20" s="32">
        <v>22</v>
      </c>
      <c r="E20" s="32">
        <v>0</v>
      </c>
      <c r="F20" s="32">
        <f t="shared" si="2"/>
        <v>22</v>
      </c>
      <c r="G20" s="33">
        <v>0</v>
      </c>
      <c r="I20" s="30"/>
      <c r="J20" s="32">
        <v>22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3">
        <f t="shared" si="3"/>
        <v>22</v>
      </c>
    </row>
    <row r="21" spans="1:24" ht="12.75">
      <c r="A21" s="30" t="s">
        <v>91</v>
      </c>
      <c r="B21" s="31"/>
      <c r="C21" s="32"/>
      <c r="D21" s="32">
        <v>33</v>
      </c>
      <c r="E21" s="32">
        <v>0</v>
      </c>
      <c r="F21" s="32">
        <f t="shared" si="2"/>
        <v>33</v>
      </c>
      <c r="G21" s="33">
        <v>0</v>
      </c>
      <c r="I21" s="30"/>
      <c r="J21" s="32">
        <v>33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>
        <f t="shared" si="3"/>
        <v>33</v>
      </c>
    </row>
    <row r="22" spans="1:24" ht="12.75">
      <c r="A22" s="30" t="s">
        <v>92</v>
      </c>
      <c r="B22" s="31"/>
      <c r="C22" s="32"/>
      <c r="D22" s="32">
        <v>20</v>
      </c>
      <c r="E22" s="32">
        <v>0</v>
      </c>
      <c r="F22" s="32">
        <f t="shared" si="2"/>
        <v>20</v>
      </c>
      <c r="G22" s="33">
        <v>0</v>
      </c>
      <c r="I22" s="30"/>
      <c r="J22" s="32">
        <v>20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>
        <f t="shared" si="3"/>
        <v>20</v>
      </c>
    </row>
    <row r="23" spans="1:24" ht="12.75">
      <c r="A23" s="30"/>
      <c r="B23" s="31"/>
      <c r="C23" s="32"/>
      <c r="D23" s="32"/>
      <c r="E23" s="32"/>
      <c r="F23" s="32"/>
      <c r="G23" s="33"/>
      <c r="I23" s="30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3"/>
    </row>
    <row r="24" spans="1:24" ht="12.75">
      <c r="A24" s="34" t="s">
        <v>93</v>
      </c>
      <c r="B24" s="31"/>
      <c r="C24" s="32"/>
      <c r="D24" s="32" t="s">
        <v>5</v>
      </c>
      <c r="E24" s="32" t="s">
        <v>5</v>
      </c>
      <c r="F24" s="32" t="s">
        <v>5</v>
      </c>
      <c r="G24" s="33"/>
      <c r="I24" s="30"/>
      <c r="J24" s="32" t="s">
        <v>5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 t="s">
        <v>5</v>
      </c>
    </row>
    <row r="25" spans="1:24" ht="12.75">
      <c r="A25" s="30" t="s">
        <v>94</v>
      </c>
      <c r="B25" s="31"/>
      <c r="C25" s="32"/>
      <c r="D25" s="32">
        <v>25</v>
      </c>
      <c r="E25" s="32">
        <v>0</v>
      </c>
      <c r="F25" s="32">
        <f t="shared" si="2"/>
        <v>25</v>
      </c>
      <c r="G25" s="33">
        <v>0</v>
      </c>
      <c r="I25" s="30"/>
      <c r="J25" s="32">
        <v>25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3">
        <f>SUM(I25:W25)</f>
        <v>25</v>
      </c>
    </row>
    <row r="26" spans="1:24" ht="12.75">
      <c r="A26" s="30" t="s">
        <v>95</v>
      </c>
      <c r="B26" s="31"/>
      <c r="C26" s="32"/>
      <c r="D26" s="32">
        <v>40</v>
      </c>
      <c r="E26" s="32">
        <v>0</v>
      </c>
      <c r="F26" s="32">
        <f t="shared" si="2"/>
        <v>40</v>
      </c>
      <c r="G26" s="33">
        <v>0</v>
      </c>
      <c r="I26" s="30"/>
      <c r="J26" s="32">
        <v>40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3">
        <f>SUM(I26:W26)</f>
        <v>40</v>
      </c>
    </row>
    <row r="27" spans="1:24" ht="12.75">
      <c r="A27" s="30" t="s">
        <v>96</v>
      </c>
      <c r="B27" s="31"/>
      <c r="C27" s="32"/>
      <c r="D27" s="32">
        <v>5</v>
      </c>
      <c r="E27" s="32">
        <v>0</v>
      </c>
      <c r="F27" s="32">
        <f t="shared" si="2"/>
        <v>5</v>
      </c>
      <c r="G27" s="33">
        <v>0</v>
      </c>
      <c r="I27" s="30"/>
      <c r="J27" s="32">
        <v>5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3">
        <f>SUM(I27:W27)</f>
        <v>5</v>
      </c>
    </row>
    <row r="28" spans="1:24" ht="12.75">
      <c r="A28" s="30"/>
      <c r="B28" s="31"/>
      <c r="C28" s="32"/>
      <c r="D28" s="32"/>
      <c r="E28" s="32"/>
      <c r="F28" s="32"/>
      <c r="G28" s="33"/>
      <c r="I28" s="30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3"/>
    </row>
    <row r="29" spans="1:24" ht="12.75">
      <c r="A29" s="34" t="s">
        <v>97</v>
      </c>
      <c r="B29" s="31"/>
      <c r="C29" s="32"/>
      <c r="D29" s="32" t="s">
        <v>5</v>
      </c>
      <c r="E29" s="32" t="s">
        <v>5</v>
      </c>
      <c r="F29" s="32" t="s">
        <v>5</v>
      </c>
      <c r="G29" s="33"/>
      <c r="I29" s="30"/>
      <c r="J29" s="32" t="s">
        <v>5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 t="s">
        <v>5</v>
      </c>
    </row>
    <row r="30" spans="1:24" ht="12.75">
      <c r="A30" s="30" t="s">
        <v>98</v>
      </c>
      <c r="B30" s="31"/>
      <c r="C30" s="32"/>
      <c r="D30" s="32">
        <v>21</v>
      </c>
      <c r="E30" s="32">
        <v>0</v>
      </c>
      <c r="F30" s="32">
        <f t="shared" si="2"/>
        <v>21</v>
      </c>
      <c r="G30" s="33">
        <v>0</v>
      </c>
      <c r="H30" s="8" t="s">
        <v>100</v>
      </c>
      <c r="I30" s="30"/>
      <c r="J30" s="32">
        <v>21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>
        <f>SUM(I30:W30)</f>
        <v>21</v>
      </c>
    </row>
    <row r="31" spans="1:24" ht="12.75">
      <c r="A31" s="30" t="s">
        <v>99</v>
      </c>
      <c r="B31" s="31"/>
      <c r="C31" s="32"/>
      <c r="D31" s="32">
        <v>29</v>
      </c>
      <c r="E31" s="32">
        <v>0</v>
      </c>
      <c r="F31" s="32">
        <f t="shared" si="2"/>
        <v>29</v>
      </c>
      <c r="G31" s="33">
        <v>0</v>
      </c>
      <c r="I31" s="30"/>
      <c r="J31" s="32">
        <v>29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3">
        <f>SUM(I31:W31)</f>
        <v>29</v>
      </c>
    </row>
    <row r="32" spans="1:24" ht="12.75">
      <c r="A32" s="30"/>
      <c r="B32" s="31"/>
      <c r="C32" s="32"/>
      <c r="D32" s="32"/>
      <c r="E32" s="32"/>
      <c r="F32" s="32"/>
      <c r="G32" s="33"/>
      <c r="I32" s="30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3"/>
    </row>
    <row r="33" spans="1:24" ht="12.75">
      <c r="A33" s="34" t="s">
        <v>101</v>
      </c>
      <c r="B33" s="31"/>
      <c r="C33" s="32"/>
      <c r="D33" s="32" t="s">
        <v>5</v>
      </c>
      <c r="E33" s="32" t="s">
        <v>5</v>
      </c>
      <c r="F33" s="32" t="s">
        <v>5</v>
      </c>
      <c r="G33" s="33"/>
      <c r="I33" s="30"/>
      <c r="J33" s="32" t="s">
        <v>5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3" t="s">
        <v>5</v>
      </c>
    </row>
    <row r="34" spans="1:24" ht="12.75">
      <c r="A34" s="30" t="s">
        <v>102</v>
      </c>
      <c r="B34" s="31"/>
      <c r="C34" s="32"/>
      <c r="D34" s="32">
        <v>31</v>
      </c>
      <c r="E34" s="32">
        <v>0</v>
      </c>
      <c r="F34" s="32">
        <f t="shared" si="2"/>
        <v>31</v>
      </c>
      <c r="G34" s="33">
        <v>0</v>
      </c>
      <c r="I34" s="30"/>
      <c r="J34" s="32">
        <v>31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>
        <f>SUM(I34:W34)</f>
        <v>31</v>
      </c>
    </row>
    <row r="35" spans="1:24" ht="12.75">
      <c r="A35" s="30" t="s">
        <v>103</v>
      </c>
      <c r="B35" s="31"/>
      <c r="C35" s="32"/>
      <c r="D35" s="32">
        <v>19</v>
      </c>
      <c r="E35" s="32">
        <v>0</v>
      </c>
      <c r="F35" s="32">
        <f t="shared" si="2"/>
        <v>19</v>
      </c>
      <c r="G35" s="33">
        <v>0</v>
      </c>
      <c r="H35" s="8" t="s">
        <v>100</v>
      </c>
      <c r="I35" s="30"/>
      <c r="J35" s="32">
        <v>19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3">
        <f>SUM(I35:W35)</f>
        <v>19</v>
      </c>
    </row>
    <row r="36" spans="1:24" ht="12.75">
      <c r="A36" s="30"/>
      <c r="B36" s="31"/>
      <c r="C36" s="32"/>
      <c r="D36" s="32"/>
      <c r="E36" s="32"/>
      <c r="F36" s="32"/>
      <c r="G36" s="33"/>
      <c r="I36" s="30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</row>
    <row r="37" spans="1:24" ht="12.75">
      <c r="A37" s="30" t="s">
        <v>60</v>
      </c>
      <c r="B37" s="31"/>
      <c r="C37" s="32"/>
      <c r="D37" s="32">
        <v>180</v>
      </c>
      <c r="E37" s="32">
        <v>0</v>
      </c>
      <c r="F37" s="32">
        <f t="shared" si="2"/>
        <v>180</v>
      </c>
      <c r="G37" s="33">
        <v>0</v>
      </c>
      <c r="I37" s="30"/>
      <c r="J37" s="32">
        <v>180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>
        <f>SUM(I37:W37)</f>
        <v>180</v>
      </c>
    </row>
    <row r="38" spans="1:24" ht="12.75">
      <c r="A38" s="30" t="s">
        <v>11</v>
      </c>
      <c r="B38" s="31"/>
      <c r="C38" s="32"/>
      <c r="D38" s="32">
        <v>167</v>
      </c>
      <c r="E38" s="32">
        <v>12</v>
      </c>
      <c r="F38" s="32">
        <f t="shared" si="2"/>
        <v>179</v>
      </c>
      <c r="G38" s="33">
        <v>0</v>
      </c>
      <c r="H38" s="8" t="s">
        <v>104</v>
      </c>
      <c r="I38" s="30"/>
      <c r="J38" s="32">
        <f>167+12</f>
        <v>179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>
        <f>SUM(I38:W38)</f>
        <v>179</v>
      </c>
    </row>
    <row r="39" spans="1:24" s="11" customFormat="1" ht="12.75">
      <c r="A39" s="15" t="s">
        <v>59</v>
      </c>
      <c r="B39" s="20"/>
      <c r="C39" s="16"/>
      <c r="D39" s="16">
        <f>SUM(D16:D38)</f>
        <v>667</v>
      </c>
      <c r="E39" s="16">
        <f>SUM(E16:E38)</f>
        <v>12</v>
      </c>
      <c r="F39" s="16">
        <f>SUM(F16:F38)</f>
        <v>679</v>
      </c>
      <c r="G39" s="21">
        <v>0</v>
      </c>
      <c r="I39" s="15">
        <f aca="true" t="shared" si="4" ref="I39:N39">SUM(I16:I38)</f>
        <v>0</v>
      </c>
      <c r="J39" s="16">
        <f t="shared" si="4"/>
        <v>679</v>
      </c>
      <c r="K39" s="16">
        <f t="shared" si="4"/>
        <v>0</v>
      </c>
      <c r="L39" s="16">
        <f t="shared" si="4"/>
        <v>0</v>
      </c>
      <c r="M39" s="16">
        <f t="shared" si="4"/>
        <v>0</v>
      </c>
      <c r="N39" s="16">
        <f t="shared" si="4"/>
        <v>0</v>
      </c>
      <c r="O39" s="16"/>
      <c r="P39" s="16"/>
      <c r="Q39" s="16">
        <f>SUM(Q16:Q38)</f>
        <v>0</v>
      </c>
      <c r="R39" s="16"/>
      <c r="S39" s="16"/>
      <c r="T39" s="16">
        <f>SUM(T16:T38)</f>
        <v>0</v>
      </c>
      <c r="U39" s="16"/>
      <c r="V39" s="16"/>
      <c r="W39" s="16">
        <f>SUM(W16:W38)</f>
        <v>0</v>
      </c>
      <c r="X39" s="21">
        <f>SUM(I39:W39)</f>
        <v>679</v>
      </c>
    </row>
    <row r="40" spans="1:24" ht="12.75">
      <c r="A40" s="30"/>
      <c r="B40" s="31"/>
      <c r="C40" s="32"/>
      <c r="D40" s="32"/>
      <c r="E40" s="32"/>
      <c r="F40" s="32"/>
      <c r="G40" s="33"/>
      <c r="I40" s="30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3" t="s">
        <v>5</v>
      </c>
    </row>
    <row r="41" spans="1:24" ht="12.75">
      <c r="A41" s="30" t="s">
        <v>20</v>
      </c>
      <c r="B41" s="31"/>
      <c r="C41" s="32"/>
      <c r="D41" s="32">
        <v>277</v>
      </c>
      <c r="E41" s="32">
        <v>118</v>
      </c>
      <c r="F41" s="32">
        <f aca="true" t="shared" si="5" ref="F41:F46">SUM(D41:E41)</f>
        <v>395</v>
      </c>
      <c r="G41" s="33">
        <v>0.4</v>
      </c>
      <c r="I41" s="30"/>
      <c r="J41" s="32">
        <f>54+118</f>
        <v>172</v>
      </c>
      <c r="K41" s="32">
        <v>34</v>
      </c>
      <c r="L41" s="32"/>
      <c r="M41" s="32"/>
      <c r="N41" s="32"/>
      <c r="O41" s="32"/>
      <c r="P41" s="32"/>
      <c r="Q41" s="32">
        <v>174</v>
      </c>
      <c r="R41" s="32"/>
      <c r="S41" s="32"/>
      <c r="T41" s="32"/>
      <c r="U41" s="32"/>
      <c r="V41" s="32">
        <v>15</v>
      </c>
      <c r="W41" s="32"/>
      <c r="X41" s="33">
        <f aca="true" t="shared" si="6" ref="X41:X46">SUM(I41:W41)</f>
        <v>395</v>
      </c>
    </row>
    <row r="42" spans="1:24" ht="12.75">
      <c r="A42" s="30" t="s">
        <v>105</v>
      </c>
      <c r="B42" s="31"/>
      <c r="C42" s="32"/>
      <c r="D42" s="32">
        <v>100</v>
      </c>
      <c r="E42" s="32">
        <v>3</v>
      </c>
      <c r="F42" s="32">
        <f t="shared" si="5"/>
        <v>103</v>
      </c>
      <c r="G42" s="33">
        <v>16.5</v>
      </c>
      <c r="H42" s="8" t="s">
        <v>106</v>
      </c>
      <c r="I42" s="30"/>
      <c r="J42" s="32"/>
      <c r="K42" s="32"/>
      <c r="L42" s="32">
        <f>100+3</f>
        <v>103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3">
        <f t="shared" si="6"/>
        <v>103</v>
      </c>
    </row>
    <row r="43" spans="1:24" ht="12.75">
      <c r="A43" s="30" t="s">
        <v>22</v>
      </c>
      <c r="B43" s="31"/>
      <c r="C43" s="32"/>
      <c r="D43" s="32">
        <v>100</v>
      </c>
      <c r="E43" s="32">
        <v>0</v>
      </c>
      <c r="F43" s="32">
        <f t="shared" si="5"/>
        <v>100</v>
      </c>
      <c r="G43" s="33">
        <v>1.2</v>
      </c>
      <c r="H43" s="8" t="s">
        <v>107</v>
      </c>
      <c r="I43" s="30"/>
      <c r="J43" s="32">
        <v>100</v>
      </c>
      <c r="K43" s="32" t="s">
        <v>5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3">
        <f t="shared" si="6"/>
        <v>100</v>
      </c>
    </row>
    <row r="44" spans="1:24" ht="12.75">
      <c r="A44" s="30" t="s">
        <v>47</v>
      </c>
      <c r="B44" s="31"/>
      <c r="C44" s="32"/>
      <c r="D44" s="32">
        <v>240</v>
      </c>
      <c r="E44" s="32">
        <v>-240</v>
      </c>
      <c r="F44" s="32">
        <f t="shared" si="5"/>
        <v>0</v>
      </c>
      <c r="G44" s="33"/>
      <c r="I44" s="30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3">
        <f t="shared" si="6"/>
        <v>0</v>
      </c>
    </row>
    <row r="45" spans="1:24" ht="12.75">
      <c r="A45" s="30" t="s">
        <v>18</v>
      </c>
      <c r="B45" s="31"/>
      <c r="C45" s="32"/>
      <c r="D45" s="32">
        <v>250</v>
      </c>
      <c r="E45" s="32">
        <v>89</v>
      </c>
      <c r="F45" s="32">
        <f t="shared" si="5"/>
        <v>339</v>
      </c>
      <c r="G45" s="33">
        <v>47.3</v>
      </c>
      <c r="I45" s="30"/>
      <c r="J45" s="32">
        <f>250+89</f>
        <v>339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>
        <f t="shared" si="6"/>
        <v>339</v>
      </c>
    </row>
    <row r="46" spans="1:24" ht="12.75">
      <c r="A46" s="30" t="s">
        <v>19</v>
      </c>
      <c r="B46" s="31"/>
      <c r="C46" s="32"/>
      <c r="D46" s="32">
        <v>100</v>
      </c>
      <c r="E46" s="32">
        <v>0</v>
      </c>
      <c r="F46" s="32">
        <f t="shared" si="5"/>
        <v>100</v>
      </c>
      <c r="G46" s="33">
        <v>0</v>
      </c>
      <c r="I46" s="30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>
        <v>100</v>
      </c>
      <c r="U46" s="32"/>
      <c r="V46" s="32"/>
      <c r="W46" s="32"/>
      <c r="X46" s="33">
        <f t="shared" si="6"/>
        <v>100</v>
      </c>
    </row>
    <row r="47" spans="1:24" ht="12.75">
      <c r="A47" s="30"/>
      <c r="B47" s="31"/>
      <c r="C47" s="32"/>
      <c r="D47" s="32"/>
      <c r="E47" s="32"/>
      <c r="F47" s="32"/>
      <c r="G47" s="33" t="s">
        <v>5</v>
      </c>
      <c r="I47" s="30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 t="s">
        <v>5</v>
      </c>
    </row>
    <row r="48" spans="1:24" ht="12.75">
      <c r="A48" s="30" t="s">
        <v>55</v>
      </c>
      <c r="B48" s="31"/>
      <c r="C48" s="32"/>
      <c r="D48" s="32">
        <v>100</v>
      </c>
      <c r="E48" s="32">
        <v>0</v>
      </c>
      <c r="F48" s="32">
        <f>SUM(D48:E48)</f>
        <v>100</v>
      </c>
      <c r="G48" s="33">
        <v>72.3</v>
      </c>
      <c r="I48" s="30"/>
      <c r="J48" s="32">
        <v>100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3">
        <f aca="true" t="shared" si="7" ref="X48:X60">SUM(I48:W48)</f>
        <v>100</v>
      </c>
    </row>
    <row r="49" spans="1:24" ht="12.75">
      <c r="A49" s="30" t="s">
        <v>113</v>
      </c>
      <c r="B49" s="31"/>
      <c r="C49" s="32"/>
      <c r="D49" s="32">
        <v>0</v>
      </c>
      <c r="E49" s="32">
        <v>100</v>
      </c>
      <c r="F49" s="32">
        <f aca="true" t="shared" si="8" ref="F49:F60">SUM(D49:E49)</f>
        <v>100</v>
      </c>
      <c r="G49" s="33">
        <v>10.4</v>
      </c>
      <c r="I49" s="30"/>
      <c r="J49" s="32">
        <v>20</v>
      </c>
      <c r="K49" s="32"/>
      <c r="L49" s="32"/>
      <c r="M49" s="32"/>
      <c r="N49" s="32"/>
      <c r="O49" s="32"/>
      <c r="P49" s="32"/>
      <c r="Q49" s="32"/>
      <c r="R49" s="32">
        <v>80</v>
      </c>
      <c r="S49" s="32"/>
      <c r="T49" s="32"/>
      <c r="U49" s="32"/>
      <c r="V49" s="32"/>
      <c r="W49" s="32"/>
      <c r="X49" s="33">
        <f t="shared" si="7"/>
        <v>100</v>
      </c>
    </row>
    <row r="50" spans="1:24" ht="12.75">
      <c r="A50" s="30" t="s">
        <v>23</v>
      </c>
      <c r="B50" s="31"/>
      <c r="C50" s="32"/>
      <c r="D50" s="32">
        <v>0</v>
      </c>
      <c r="E50" s="32">
        <v>62</v>
      </c>
      <c r="F50" s="32">
        <f t="shared" si="8"/>
        <v>62</v>
      </c>
      <c r="G50" s="33">
        <v>0</v>
      </c>
      <c r="I50" s="30"/>
      <c r="J50" s="32">
        <v>10</v>
      </c>
      <c r="K50" s="32">
        <v>7</v>
      </c>
      <c r="L50" s="32"/>
      <c r="M50" s="32"/>
      <c r="N50" s="32"/>
      <c r="O50" s="32"/>
      <c r="P50" s="32"/>
      <c r="Q50" s="32"/>
      <c r="R50" s="32"/>
      <c r="S50" s="32">
        <f>32+13</f>
        <v>45</v>
      </c>
      <c r="T50" s="32"/>
      <c r="U50" s="32"/>
      <c r="V50" s="32"/>
      <c r="W50" s="32"/>
      <c r="X50" s="33">
        <f t="shared" si="7"/>
        <v>62</v>
      </c>
    </row>
    <row r="51" spans="1:24" ht="12.75">
      <c r="A51" s="30" t="s">
        <v>24</v>
      </c>
      <c r="B51" s="31"/>
      <c r="C51" s="32"/>
      <c r="D51" s="32">
        <v>0</v>
      </c>
      <c r="E51" s="32">
        <v>58</v>
      </c>
      <c r="F51" s="32">
        <f t="shared" si="8"/>
        <v>58</v>
      </c>
      <c r="G51" s="33">
        <v>0</v>
      </c>
      <c r="I51" s="30"/>
      <c r="J51" s="32"/>
      <c r="K51" s="32">
        <v>58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3">
        <f t="shared" si="7"/>
        <v>58</v>
      </c>
    </row>
    <row r="52" spans="1:26" ht="12.75">
      <c r="A52" s="30" t="s">
        <v>25</v>
      </c>
      <c r="B52" s="31"/>
      <c r="C52" s="32"/>
      <c r="D52" s="32">
        <v>0</v>
      </c>
      <c r="E52" s="32">
        <v>22</v>
      </c>
      <c r="F52" s="32">
        <f t="shared" si="8"/>
        <v>22</v>
      </c>
      <c r="G52" s="33">
        <v>108.3</v>
      </c>
      <c r="I52" s="30"/>
      <c r="J52" s="32">
        <v>22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3">
        <f t="shared" si="7"/>
        <v>22</v>
      </c>
      <c r="Z52" s="8" t="s">
        <v>80</v>
      </c>
    </row>
    <row r="53" spans="1:26" ht="12.75">
      <c r="A53" s="30" t="s">
        <v>26</v>
      </c>
      <c r="B53" s="31"/>
      <c r="C53" s="32"/>
      <c r="D53" s="32">
        <v>0</v>
      </c>
      <c r="E53" s="32">
        <v>735</v>
      </c>
      <c r="F53" s="32">
        <f t="shared" si="8"/>
        <v>735</v>
      </c>
      <c r="G53" s="33">
        <v>0</v>
      </c>
      <c r="I53" s="30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>
        <v>735</v>
      </c>
      <c r="X53" s="33">
        <f t="shared" si="7"/>
        <v>735</v>
      </c>
      <c r="Z53" s="8" t="s">
        <v>74</v>
      </c>
    </row>
    <row r="54" spans="1:26" ht="12.75">
      <c r="A54" s="30" t="s">
        <v>27</v>
      </c>
      <c r="B54" s="31"/>
      <c r="C54" s="32"/>
      <c r="D54" s="32">
        <v>0</v>
      </c>
      <c r="E54" s="32">
        <v>445</v>
      </c>
      <c r="F54" s="32">
        <f t="shared" si="8"/>
        <v>445</v>
      </c>
      <c r="G54" s="33">
        <v>0</v>
      </c>
      <c r="I54" s="30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>
        <v>445</v>
      </c>
      <c r="X54" s="33">
        <f t="shared" si="7"/>
        <v>445</v>
      </c>
      <c r="Z54" s="8" t="s">
        <v>75</v>
      </c>
    </row>
    <row r="55" spans="1:24" ht="12.75">
      <c r="A55" s="30" t="s">
        <v>28</v>
      </c>
      <c r="B55" s="31"/>
      <c r="C55" s="32"/>
      <c r="D55" s="32">
        <v>0</v>
      </c>
      <c r="E55" s="32">
        <v>58</v>
      </c>
      <c r="F55" s="32">
        <f t="shared" si="8"/>
        <v>58</v>
      </c>
      <c r="G55" s="33">
        <v>0</v>
      </c>
      <c r="I55" s="30"/>
      <c r="J55" s="32">
        <v>58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3">
        <f t="shared" si="7"/>
        <v>58</v>
      </c>
    </row>
    <row r="56" spans="1:26" ht="12.75">
      <c r="A56" s="30" t="s">
        <v>54</v>
      </c>
      <c r="B56" s="31"/>
      <c r="C56" s="32"/>
      <c r="D56" s="32">
        <v>0</v>
      </c>
      <c r="E56" s="32">
        <v>0</v>
      </c>
      <c r="F56" s="32">
        <f t="shared" si="8"/>
        <v>0</v>
      </c>
      <c r="G56" s="33">
        <v>7.2</v>
      </c>
      <c r="I56" s="30"/>
      <c r="J56" s="32"/>
      <c r="K56" s="32"/>
      <c r="L56" s="32" t="s">
        <v>5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 t="s">
        <v>5</v>
      </c>
      <c r="X56" s="33">
        <f t="shared" si="7"/>
        <v>0</v>
      </c>
      <c r="Z56" s="8" t="s">
        <v>76</v>
      </c>
    </row>
    <row r="57" spans="1:24" ht="12.75">
      <c r="A57" s="30" t="s">
        <v>84</v>
      </c>
      <c r="B57" s="31"/>
      <c r="C57" s="32"/>
      <c r="D57" s="32">
        <v>0</v>
      </c>
      <c r="E57" s="32">
        <v>0</v>
      </c>
      <c r="F57" s="32">
        <f t="shared" si="8"/>
        <v>0</v>
      </c>
      <c r="G57" s="33">
        <v>3.2</v>
      </c>
      <c r="I57" s="30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3">
        <f t="shared" si="7"/>
        <v>0</v>
      </c>
    </row>
    <row r="58" spans="1:24" ht="12.75">
      <c r="A58" s="30" t="s">
        <v>85</v>
      </c>
      <c r="B58" s="31"/>
      <c r="C58" s="32"/>
      <c r="D58" s="32">
        <v>0</v>
      </c>
      <c r="E58" s="32">
        <v>0</v>
      </c>
      <c r="F58" s="32">
        <f t="shared" si="8"/>
        <v>0</v>
      </c>
      <c r="G58" s="33">
        <v>61.1</v>
      </c>
      <c r="I58" s="30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3">
        <f t="shared" si="7"/>
        <v>0</v>
      </c>
    </row>
    <row r="59" spans="1:24" ht="12.75">
      <c r="A59" s="30" t="s">
        <v>108</v>
      </c>
      <c r="B59" s="31"/>
      <c r="C59" s="32"/>
      <c r="D59" s="32">
        <v>300</v>
      </c>
      <c r="E59" s="32">
        <v>0</v>
      </c>
      <c r="F59" s="32">
        <f t="shared" si="8"/>
        <v>300</v>
      </c>
      <c r="G59" s="33">
        <v>0</v>
      </c>
      <c r="I59" s="30"/>
      <c r="J59" s="32">
        <v>300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3">
        <f t="shared" si="7"/>
        <v>300</v>
      </c>
    </row>
    <row r="60" spans="1:24" ht="12.75">
      <c r="A60" s="30" t="s">
        <v>111</v>
      </c>
      <c r="B60" s="31"/>
      <c r="C60" s="32"/>
      <c r="D60" s="32">
        <v>2800</v>
      </c>
      <c r="E60" s="32">
        <v>0</v>
      </c>
      <c r="F60" s="32">
        <f t="shared" si="8"/>
        <v>2800</v>
      </c>
      <c r="G60" s="33">
        <v>0</v>
      </c>
      <c r="I60" s="30"/>
      <c r="J60" s="32">
        <v>2800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3">
        <f t="shared" si="7"/>
        <v>2800</v>
      </c>
    </row>
    <row r="61" spans="1:24" ht="12.75">
      <c r="A61" s="30"/>
      <c r="B61" s="31"/>
      <c r="C61" s="32"/>
      <c r="D61" s="32"/>
      <c r="E61" s="32"/>
      <c r="F61" s="32"/>
      <c r="G61" s="33"/>
      <c r="I61" s="30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3" t="s">
        <v>5</v>
      </c>
    </row>
    <row r="62" spans="1:24" ht="12.75">
      <c r="A62" s="15" t="s">
        <v>58</v>
      </c>
      <c r="B62" s="20"/>
      <c r="C62" s="32"/>
      <c r="D62" s="32"/>
      <c r="E62" s="32"/>
      <c r="F62" s="32"/>
      <c r="G62" s="33"/>
      <c r="I62" s="30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3" t="s">
        <v>5</v>
      </c>
    </row>
    <row r="63" spans="1:24" ht="12.75">
      <c r="A63" s="30"/>
      <c r="B63" s="31"/>
      <c r="C63" s="32"/>
      <c r="D63" s="32"/>
      <c r="E63" s="32"/>
      <c r="F63" s="32"/>
      <c r="G63" s="33"/>
      <c r="I63" s="30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3" t="s">
        <v>5</v>
      </c>
    </row>
    <row r="64" spans="1:26" ht="12.75">
      <c r="A64" s="30" t="s">
        <v>34</v>
      </c>
      <c r="B64" s="31"/>
      <c r="C64" s="32"/>
      <c r="D64" s="32">
        <v>0</v>
      </c>
      <c r="E64" s="32">
        <f>63+6</f>
        <v>69</v>
      </c>
      <c r="F64" s="32">
        <f aca="true" t="shared" si="9" ref="F64:F75">SUM(D64:E64)</f>
        <v>69</v>
      </c>
      <c r="G64" s="33">
        <v>0</v>
      </c>
      <c r="I64" s="30"/>
      <c r="J64" s="32">
        <v>6</v>
      </c>
      <c r="K64" s="32"/>
      <c r="L64" s="32">
        <v>52</v>
      </c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>
        <v>11</v>
      </c>
      <c r="X64" s="33">
        <f aca="true" t="shared" si="10" ref="X64:X75">SUM(I64:W64)</f>
        <v>69</v>
      </c>
      <c r="Z64" s="8" t="s">
        <v>77</v>
      </c>
    </row>
    <row r="65" spans="1:26" ht="12.75">
      <c r="A65" s="30" t="s">
        <v>35</v>
      </c>
      <c r="B65" s="31"/>
      <c r="C65" s="32"/>
      <c r="D65" s="32">
        <v>0</v>
      </c>
      <c r="E65" s="32">
        <v>26</v>
      </c>
      <c r="F65" s="32">
        <f t="shared" si="9"/>
        <v>26</v>
      </c>
      <c r="G65" s="33">
        <v>0</v>
      </c>
      <c r="I65" s="30"/>
      <c r="J65" s="32"/>
      <c r="K65" s="32"/>
      <c r="L65" s="32">
        <v>26</v>
      </c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3">
        <f t="shared" si="10"/>
        <v>26</v>
      </c>
      <c r="Z65" s="8" t="s">
        <v>83</v>
      </c>
    </row>
    <row r="66" spans="1:24" ht="12.75">
      <c r="A66" s="30" t="s">
        <v>36</v>
      </c>
      <c r="B66" s="31"/>
      <c r="C66" s="32"/>
      <c r="D66" s="32">
        <v>0</v>
      </c>
      <c r="E66" s="32">
        <f>20+12+38</f>
        <v>70</v>
      </c>
      <c r="F66" s="32">
        <f t="shared" si="9"/>
        <v>70</v>
      </c>
      <c r="G66" s="33">
        <v>0</v>
      </c>
      <c r="I66" s="30"/>
      <c r="J66" s="32">
        <v>38</v>
      </c>
      <c r="K66" s="32"/>
      <c r="L66" s="32"/>
      <c r="M66" s="32"/>
      <c r="N66" s="32"/>
      <c r="O66" s="32">
        <v>20</v>
      </c>
      <c r="P66" s="32"/>
      <c r="Q66" s="32"/>
      <c r="R66" s="32"/>
      <c r="S66" s="32"/>
      <c r="T66" s="32"/>
      <c r="U66" s="32">
        <v>12</v>
      </c>
      <c r="V66" s="32"/>
      <c r="W66" s="32"/>
      <c r="X66" s="33">
        <f t="shared" si="10"/>
        <v>70</v>
      </c>
    </row>
    <row r="67" spans="1:24" ht="12.75">
      <c r="A67" s="30" t="s">
        <v>37</v>
      </c>
      <c r="B67" s="31"/>
      <c r="C67" s="32"/>
      <c r="D67" s="32">
        <v>0</v>
      </c>
      <c r="E67" s="32">
        <v>9</v>
      </c>
      <c r="F67" s="32">
        <f t="shared" si="9"/>
        <v>9</v>
      </c>
      <c r="G67" s="33">
        <v>0</v>
      </c>
      <c r="I67" s="30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>
        <v>9</v>
      </c>
      <c r="V67" s="32"/>
      <c r="W67" s="32"/>
      <c r="X67" s="33">
        <f t="shared" si="10"/>
        <v>9</v>
      </c>
    </row>
    <row r="68" spans="1:24" ht="12.75">
      <c r="A68" s="30" t="s">
        <v>38</v>
      </c>
      <c r="B68" s="31"/>
      <c r="C68" s="32"/>
      <c r="D68" s="32">
        <v>0</v>
      </c>
      <c r="E68" s="32">
        <v>4</v>
      </c>
      <c r="F68" s="32">
        <f t="shared" si="9"/>
        <v>4</v>
      </c>
      <c r="G68" s="33">
        <v>0</v>
      </c>
      <c r="I68" s="30"/>
      <c r="J68" s="32">
        <v>4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3">
        <f t="shared" si="10"/>
        <v>4</v>
      </c>
    </row>
    <row r="69" spans="1:24" ht="12.75">
      <c r="A69" s="30" t="s">
        <v>39</v>
      </c>
      <c r="B69" s="31"/>
      <c r="C69" s="32"/>
      <c r="D69" s="32">
        <v>0</v>
      </c>
      <c r="E69" s="32">
        <v>10</v>
      </c>
      <c r="F69" s="32">
        <f t="shared" si="9"/>
        <v>10</v>
      </c>
      <c r="G69" s="33">
        <v>0</v>
      </c>
      <c r="I69" s="30"/>
      <c r="J69" s="32">
        <v>10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3">
        <f t="shared" si="10"/>
        <v>10</v>
      </c>
    </row>
    <row r="70" spans="1:24" ht="12.75">
      <c r="A70" s="30" t="s">
        <v>61</v>
      </c>
      <c r="B70" s="31"/>
      <c r="C70" s="32"/>
      <c r="D70" s="32">
        <v>0</v>
      </c>
      <c r="E70" s="32">
        <v>75</v>
      </c>
      <c r="F70" s="32">
        <f t="shared" si="9"/>
        <v>75</v>
      </c>
      <c r="G70" s="33">
        <v>0</v>
      </c>
      <c r="I70" s="30"/>
      <c r="J70" s="32">
        <v>75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3">
        <f t="shared" si="10"/>
        <v>75</v>
      </c>
    </row>
    <row r="71" spans="1:24" ht="12.75">
      <c r="A71" s="30" t="s">
        <v>40</v>
      </c>
      <c r="B71" s="31"/>
      <c r="C71" s="32"/>
      <c r="D71" s="32">
        <v>0</v>
      </c>
      <c r="E71" s="32">
        <f>18+130</f>
        <v>148</v>
      </c>
      <c r="F71" s="32">
        <f t="shared" si="9"/>
        <v>148</v>
      </c>
      <c r="G71" s="33">
        <v>17.2</v>
      </c>
      <c r="I71" s="30"/>
      <c r="J71" s="32">
        <f>18+121</f>
        <v>139</v>
      </c>
      <c r="K71" s="32">
        <v>9</v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3">
        <f t="shared" si="10"/>
        <v>148</v>
      </c>
    </row>
    <row r="72" spans="1:26" ht="12.75">
      <c r="A72" s="30" t="s">
        <v>41</v>
      </c>
      <c r="B72" s="31"/>
      <c r="C72" s="32"/>
      <c r="D72" s="32">
        <v>0</v>
      </c>
      <c r="E72" s="32">
        <v>1</v>
      </c>
      <c r="F72" s="32">
        <f t="shared" si="9"/>
        <v>1</v>
      </c>
      <c r="G72" s="33">
        <v>0</v>
      </c>
      <c r="I72" s="30"/>
      <c r="J72" s="32">
        <v>1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3">
        <f t="shared" si="10"/>
        <v>1</v>
      </c>
      <c r="Z72" s="8" t="s">
        <v>79</v>
      </c>
    </row>
    <row r="73" spans="1:24" ht="12.75">
      <c r="A73" s="30" t="s">
        <v>42</v>
      </c>
      <c r="B73" s="31"/>
      <c r="C73" s="32"/>
      <c r="D73" s="32">
        <v>0</v>
      </c>
      <c r="E73" s="32">
        <v>3</v>
      </c>
      <c r="F73" s="32">
        <f t="shared" si="9"/>
        <v>3</v>
      </c>
      <c r="G73" s="33">
        <v>3.5</v>
      </c>
      <c r="I73" s="30"/>
      <c r="J73" s="32">
        <v>3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3">
        <f t="shared" si="10"/>
        <v>3</v>
      </c>
    </row>
    <row r="74" spans="1:24" ht="12.75">
      <c r="A74" s="30" t="s">
        <v>43</v>
      </c>
      <c r="B74" s="31"/>
      <c r="C74" s="32"/>
      <c r="D74" s="32">
        <v>0</v>
      </c>
      <c r="E74" s="32">
        <v>279</v>
      </c>
      <c r="F74" s="32">
        <f t="shared" si="9"/>
        <v>279</v>
      </c>
      <c r="G74" s="33">
        <v>0</v>
      </c>
      <c r="I74" s="30"/>
      <c r="J74" s="32">
        <v>279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3">
        <f t="shared" si="10"/>
        <v>279</v>
      </c>
    </row>
    <row r="75" spans="1:26" ht="12.75">
      <c r="A75" s="30" t="s">
        <v>44</v>
      </c>
      <c r="B75" s="31"/>
      <c r="C75" s="32"/>
      <c r="D75" s="32">
        <v>0</v>
      </c>
      <c r="E75" s="32">
        <v>1</v>
      </c>
      <c r="F75" s="32">
        <f t="shared" si="9"/>
        <v>1</v>
      </c>
      <c r="G75" s="33">
        <v>0</v>
      </c>
      <c r="I75" s="30"/>
      <c r="J75" s="32">
        <v>1</v>
      </c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3">
        <f t="shared" si="10"/>
        <v>1</v>
      </c>
      <c r="Z75" s="8" t="s">
        <v>79</v>
      </c>
    </row>
    <row r="76" spans="1:24" ht="12.75">
      <c r="A76" s="30"/>
      <c r="B76" s="31"/>
      <c r="C76" s="32"/>
      <c r="D76" s="32"/>
      <c r="E76" s="32"/>
      <c r="F76" s="32"/>
      <c r="G76" s="33"/>
      <c r="I76" s="30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3" t="s">
        <v>5</v>
      </c>
    </row>
    <row r="77" spans="1:24" ht="12.75">
      <c r="A77" s="15" t="s">
        <v>45</v>
      </c>
      <c r="B77" s="20"/>
      <c r="C77" s="32"/>
      <c r="D77" s="32"/>
      <c r="E77" s="32"/>
      <c r="F77" s="32"/>
      <c r="G77" s="33"/>
      <c r="I77" s="30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3" t="s">
        <v>5</v>
      </c>
    </row>
    <row r="78" spans="1:24" ht="12.75">
      <c r="A78" s="30"/>
      <c r="B78" s="31"/>
      <c r="C78" s="32"/>
      <c r="D78" s="32"/>
      <c r="E78" s="32"/>
      <c r="F78" s="32"/>
      <c r="G78" s="33"/>
      <c r="I78" s="30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3" t="s">
        <v>5</v>
      </c>
    </row>
    <row r="79" spans="1:24" ht="12.75">
      <c r="A79" s="30" t="s">
        <v>57</v>
      </c>
      <c r="B79" s="31"/>
      <c r="C79" s="32"/>
      <c r="D79" s="32">
        <v>0</v>
      </c>
      <c r="E79" s="32">
        <v>0</v>
      </c>
      <c r="F79" s="32">
        <f aca="true" t="shared" si="11" ref="F79:F85">SUM(D79:E79)</f>
        <v>0</v>
      </c>
      <c r="G79" s="33">
        <v>0</v>
      </c>
      <c r="I79" s="30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3">
        <f>SUM(I79:W79)</f>
        <v>0</v>
      </c>
    </row>
    <row r="80" spans="1:24" ht="12.75">
      <c r="A80" s="30" t="s">
        <v>14</v>
      </c>
      <c r="B80" s="31"/>
      <c r="C80" s="32"/>
      <c r="D80" s="32">
        <v>0</v>
      </c>
      <c r="E80" s="32">
        <v>0</v>
      </c>
      <c r="F80" s="32">
        <f t="shared" si="11"/>
        <v>0</v>
      </c>
      <c r="G80" s="33">
        <v>110</v>
      </c>
      <c r="I80" s="3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3">
        <f>SUM(I80:W80)</f>
        <v>0</v>
      </c>
    </row>
    <row r="81" spans="1:24" ht="12.75">
      <c r="A81" s="30" t="s">
        <v>15</v>
      </c>
      <c r="B81" s="31"/>
      <c r="C81" s="32"/>
      <c r="D81" s="32">
        <v>0</v>
      </c>
      <c r="E81" s="32">
        <v>30</v>
      </c>
      <c r="F81" s="32">
        <f t="shared" si="11"/>
        <v>30</v>
      </c>
      <c r="G81" s="33">
        <v>4.4</v>
      </c>
      <c r="I81" s="30"/>
      <c r="J81" s="32"/>
      <c r="K81" s="32"/>
      <c r="L81" s="32"/>
      <c r="M81" s="32"/>
      <c r="N81" s="32"/>
      <c r="O81" s="32"/>
      <c r="P81" s="32">
        <v>30</v>
      </c>
      <c r="Q81" s="32"/>
      <c r="R81" s="32"/>
      <c r="S81" s="32"/>
      <c r="T81" s="32"/>
      <c r="U81" s="32"/>
      <c r="V81" s="32"/>
      <c r="W81" s="32"/>
      <c r="X81" s="33">
        <f>SUM(I81:W81)</f>
        <v>30</v>
      </c>
    </row>
    <row r="82" spans="1:24" ht="12.75">
      <c r="A82" s="30" t="s">
        <v>16</v>
      </c>
      <c r="B82" s="31"/>
      <c r="C82" s="32"/>
      <c r="D82" s="32">
        <v>0</v>
      </c>
      <c r="E82" s="32">
        <v>10</v>
      </c>
      <c r="F82" s="32">
        <f t="shared" si="11"/>
        <v>10</v>
      </c>
      <c r="G82" s="33">
        <v>0</v>
      </c>
      <c r="I82" s="30"/>
      <c r="J82" s="32"/>
      <c r="K82" s="32"/>
      <c r="L82" s="32"/>
      <c r="M82" s="32"/>
      <c r="N82" s="32"/>
      <c r="O82" s="32"/>
      <c r="P82" s="32">
        <v>10</v>
      </c>
      <c r="Q82" s="32"/>
      <c r="R82" s="32"/>
      <c r="S82" s="32"/>
      <c r="T82" s="32"/>
      <c r="U82" s="32"/>
      <c r="V82" s="32"/>
      <c r="W82" s="32"/>
      <c r="X82" s="33">
        <f>SUM(I82:W82)</f>
        <v>10</v>
      </c>
    </row>
    <row r="83" spans="1:24" ht="12.75">
      <c r="A83" s="30" t="s">
        <v>17</v>
      </c>
      <c r="B83" s="31"/>
      <c r="C83" s="32"/>
      <c r="D83" s="32">
        <v>0</v>
      </c>
      <c r="E83" s="32">
        <v>6</v>
      </c>
      <c r="F83" s="32">
        <f t="shared" si="11"/>
        <v>6</v>
      </c>
      <c r="G83" s="33">
        <v>0</v>
      </c>
      <c r="I83" s="30"/>
      <c r="J83" s="32"/>
      <c r="K83" s="32"/>
      <c r="L83" s="32"/>
      <c r="M83" s="32"/>
      <c r="N83" s="32"/>
      <c r="O83" s="32"/>
      <c r="P83" s="32">
        <v>6</v>
      </c>
      <c r="Q83" s="32"/>
      <c r="R83" s="32"/>
      <c r="S83" s="32"/>
      <c r="T83" s="32"/>
      <c r="U83" s="32"/>
      <c r="V83" s="32"/>
      <c r="W83" s="32"/>
      <c r="X83" s="33">
        <f>SUM(I83:W83)</f>
        <v>6</v>
      </c>
    </row>
    <row r="84" spans="1:24" ht="12.75">
      <c r="A84" s="30"/>
      <c r="B84" s="31"/>
      <c r="C84" s="32"/>
      <c r="D84" s="32"/>
      <c r="E84" s="32"/>
      <c r="F84" s="32"/>
      <c r="G84" s="33" t="s">
        <v>5</v>
      </c>
      <c r="I84" s="30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3" t="s">
        <v>5</v>
      </c>
    </row>
    <row r="85" spans="1:24" ht="12.75">
      <c r="A85" s="30" t="s">
        <v>46</v>
      </c>
      <c r="B85" s="31"/>
      <c r="C85" s="32"/>
      <c r="D85" s="32">
        <v>0</v>
      </c>
      <c r="E85" s="32">
        <v>-460</v>
      </c>
      <c r="F85" s="32">
        <f t="shared" si="11"/>
        <v>-460</v>
      </c>
      <c r="G85" s="33">
        <v>0</v>
      </c>
      <c r="I85" s="30"/>
      <c r="J85" s="32">
        <v>-180</v>
      </c>
      <c r="K85" s="32"/>
      <c r="L85" s="32"/>
      <c r="M85" s="32"/>
      <c r="N85" s="32">
        <v>-180</v>
      </c>
      <c r="O85" s="32"/>
      <c r="P85" s="32"/>
      <c r="Q85" s="32"/>
      <c r="R85" s="32"/>
      <c r="S85" s="32"/>
      <c r="T85" s="32">
        <v>-100</v>
      </c>
      <c r="U85" s="32"/>
      <c r="V85" s="32"/>
      <c r="W85" s="32"/>
      <c r="X85" s="33">
        <f>SUM(I85:W85)</f>
        <v>-460</v>
      </c>
    </row>
    <row r="86" spans="1:24" ht="12.75">
      <c r="A86" s="30"/>
      <c r="B86" s="31"/>
      <c r="C86" s="32"/>
      <c r="D86" s="32"/>
      <c r="E86" s="32"/>
      <c r="F86" s="32"/>
      <c r="G86" s="33"/>
      <c r="I86" s="30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3" t="s">
        <v>5</v>
      </c>
    </row>
    <row r="87" spans="1:24" ht="12.75">
      <c r="A87" s="30"/>
      <c r="B87" s="31"/>
      <c r="C87" s="32"/>
      <c r="D87" s="32" t="s">
        <v>5</v>
      </c>
      <c r="E87" s="32"/>
      <c r="F87" s="32"/>
      <c r="G87" s="33" t="s">
        <v>5</v>
      </c>
      <c r="I87" s="35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7" t="s">
        <v>5</v>
      </c>
    </row>
    <row r="88" spans="1:25" s="11" customFormat="1" ht="13.5" thickBot="1">
      <c r="A88" s="1" t="s">
        <v>49</v>
      </c>
      <c r="B88" s="3"/>
      <c r="C88" s="2"/>
      <c r="D88" s="2">
        <f>SUM(D8:D87)-D39</f>
        <v>14580</v>
      </c>
      <c r="E88" s="2">
        <f>SUM(E8:E87)-E39</f>
        <v>1980</v>
      </c>
      <c r="F88" s="2">
        <f>SUM(F8:F87)-F39</f>
        <v>16560</v>
      </c>
      <c r="G88" s="4">
        <f>SUM(G8:G87)-G39</f>
        <v>1534.2000000000003</v>
      </c>
      <c r="I88" s="1">
        <f aca="true" t="shared" si="12" ref="I88:X88">SUM(I8:I87)-I39</f>
        <v>7560</v>
      </c>
      <c r="J88" s="2">
        <f t="shared" si="12"/>
        <v>6633</v>
      </c>
      <c r="K88" s="2">
        <f t="shared" si="12"/>
        <v>108</v>
      </c>
      <c r="L88" s="2">
        <f t="shared" si="12"/>
        <v>181</v>
      </c>
      <c r="M88" s="2">
        <f t="shared" si="12"/>
        <v>0</v>
      </c>
      <c r="N88" s="2">
        <f t="shared" si="12"/>
        <v>-39</v>
      </c>
      <c r="O88" s="2">
        <f t="shared" si="12"/>
        <v>20</v>
      </c>
      <c r="P88" s="2">
        <f t="shared" si="12"/>
        <v>46</v>
      </c>
      <c r="Q88" s="2">
        <f t="shared" si="12"/>
        <v>174</v>
      </c>
      <c r="R88" s="2">
        <f t="shared" si="12"/>
        <v>80</v>
      </c>
      <c r="S88" s="2">
        <f t="shared" si="12"/>
        <v>45</v>
      </c>
      <c r="T88" s="2">
        <f t="shared" si="12"/>
        <v>100</v>
      </c>
      <c r="U88" s="2">
        <f t="shared" si="12"/>
        <v>271</v>
      </c>
      <c r="V88" s="2">
        <f t="shared" si="12"/>
        <v>15</v>
      </c>
      <c r="W88" s="2">
        <f t="shared" si="12"/>
        <v>1366</v>
      </c>
      <c r="X88" s="4">
        <f t="shared" si="12"/>
        <v>16560</v>
      </c>
      <c r="Y88" s="11">
        <f>SUM(I88:W88)</f>
        <v>16560</v>
      </c>
    </row>
  </sheetData>
  <mergeCells count="2">
    <mergeCell ref="L4:T4"/>
    <mergeCell ref="I2:X2"/>
  </mergeCells>
  <printOptions/>
  <pageMargins left="0.21" right="0.17" top="0.21" bottom="0.21" header="0.17" footer="0.17"/>
  <pageSetup fitToHeight="1" fitToWidth="1" horizontalDpi="600" verticalDpi="600" orientation="portrait" paperSize="9" scale="70" r:id="rId1"/>
  <headerFooter alignWithMargins="0">
    <oddHeader>&amp;RAPPENDIX THREE
</oddHeader>
  </headerFooter>
  <rowBreaks count="1" manualBreakCount="1">
    <brk id="6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ctsdlbardsley</cp:lastModifiedBy>
  <cp:lastPrinted>2005-08-26T13:58:32Z</cp:lastPrinted>
  <dcterms:created xsi:type="dcterms:W3CDTF">2005-06-17T12:56:49Z</dcterms:created>
  <dcterms:modified xsi:type="dcterms:W3CDTF">2005-08-30T10:27:44Z</dcterms:modified>
  <cp:category/>
  <cp:version/>
  <cp:contentType/>
  <cp:contentStatus/>
</cp:coreProperties>
</file>