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'Sheet1'!$A$1:$J$90</definedName>
    <definedName name="_xlnm.Print_Titles" localSheetId="0">'Sheet1'!$A:$A,'Sheet1'!$1:$5</definedName>
  </definedNames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F12" authorId="0">
      <text>
        <r>
          <rPr>
            <sz val="8"/>
            <rFont val="Tahoma"/>
            <family val="0"/>
          </rPr>
          <t>from H'ways slippage</t>
        </r>
      </text>
    </comment>
    <comment ref="F17" authorId="0">
      <text>
        <r>
          <rPr>
            <sz val="8"/>
            <rFont val="Tahoma"/>
            <family val="0"/>
          </rPr>
          <t>from Chapel St/URC 04/05 slippage</t>
        </r>
      </text>
    </comment>
    <comment ref="G76" authorId="0">
      <text>
        <r>
          <rPr>
            <sz val="8"/>
            <rFont val="Tahoma"/>
            <family val="0"/>
          </rPr>
          <t xml:space="preserve">detroit bridge
</t>
        </r>
      </text>
    </comment>
    <comment ref="F18" authorId="0">
      <text>
        <r>
          <rPr>
            <sz val="8"/>
            <rFont val="Tahoma"/>
            <family val="0"/>
          </rPr>
          <t>from Chapel St/URC 04/05 slippage</t>
        </r>
      </text>
    </comment>
  </commentList>
</comments>
</file>

<file path=xl/sharedStrings.xml><?xml version="1.0" encoding="utf-8"?>
<sst xmlns="http://schemas.openxmlformats.org/spreadsheetml/2006/main" count="212" uniqueCount="133">
  <si>
    <t>Development Services Capital Monitoring 2005/06</t>
  </si>
  <si>
    <t>Project</t>
  </si>
  <si>
    <t>2005/06</t>
  </si>
  <si>
    <t>Spend</t>
  </si>
  <si>
    <t>Actual</t>
  </si>
  <si>
    <t xml:space="preserve"> </t>
  </si>
  <si>
    <t>Manchester Bolton Bury Canal</t>
  </si>
  <si>
    <t xml:space="preserve">Liverpool Road Eccles </t>
  </si>
  <si>
    <t>Detroit Bridge</t>
  </si>
  <si>
    <t>City Academy Access Road</t>
  </si>
  <si>
    <t>Investment in Highways</t>
  </si>
  <si>
    <t>Chapel Street/URC (04/05 Slippage)</t>
  </si>
  <si>
    <t>Chapel Street/URC: -</t>
  </si>
  <si>
    <t>Other</t>
  </si>
  <si>
    <t>Pendleton Church Area Study</t>
  </si>
  <si>
    <t>Highway &amp; Community Safety</t>
  </si>
  <si>
    <t>Minor Works</t>
  </si>
  <si>
    <t>Mini Bus</t>
  </si>
  <si>
    <t>Disabled Access Improvements</t>
  </si>
  <si>
    <t>Ordsall Neighbourhood Offices</t>
  </si>
  <si>
    <t>Eccles Town Centre (slippage from 04/05)</t>
  </si>
  <si>
    <t>Newlands (LIVIA)</t>
  </si>
  <si>
    <t>Improvement Works Swinton Civic Centre</t>
  </si>
  <si>
    <t>Disposal costs</t>
  </si>
  <si>
    <t>Former Police Station Stanwell Rd</t>
  </si>
  <si>
    <t>Higher Broughton Community Hub</t>
  </si>
  <si>
    <t>Demolition Newcroft High School</t>
  </si>
  <si>
    <t>Borrowing</t>
  </si>
  <si>
    <t>Grant</t>
  </si>
  <si>
    <t>Receipts</t>
  </si>
  <si>
    <t>RCCO</t>
  </si>
  <si>
    <t>£000</t>
  </si>
  <si>
    <t>LIVIA (02/03 programme?)</t>
  </si>
  <si>
    <t>NWDA Tatton Park</t>
  </si>
  <si>
    <t>Trinity Park</t>
  </si>
  <si>
    <t>Oakwood</t>
  </si>
  <si>
    <t>Eccles Town Hall Auditorium</t>
  </si>
  <si>
    <t>Countryside Programme</t>
  </si>
  <si>
    <t>Conserving and developing Ordsall Hall</t>
  </si>
  <si>
    <t>SRB</t>
  </si>
  <si>
    <t>Quays Maintenance Office Move</t>
  </si>
  <si>
    <t>Footpath Works</t>
  </si>
  <si>
    <t>Relocation TIC</t>
  </si>
  <si>
    <t>Total</t>
  </si>
  <si>
    <t>TOTAL</t>
  </si>
  <si>
    <t>Programme</t>
  </si>
  <si>
    <t>Capital</t>
  </si>
  <si>
    <t>Slippage</t>
  </si>
  <si>
    <t>NWDA Headroom Projects</t>
  </si>
  <si>
    <t>Advanced Fees (see below)</t>
  </si>
  <si>
    <t>Funding</t>
  </si>
  <si>
    <t>New Deal (from CEX): -</t>
  </si>
  <si>
    <t>04/05 Slippage (not identified above): -</t>
  </si>
  <si>
    <t>Chapel St. Sub-Total</t>
  </si>
  <si>
    <t>Officer</t>
  </si>
  <si>
    <t>Contribution to URC Business Plan</t>
  </si>
  <si>
    <t>Barton Strategic Employment Site</t>
  </si>
  <si>
    <t xml:space="preserve">Unsupported </t>
  </si>
  <si>
    <t>NWDA</t>
  </si>
  <si>
    <t>ERDF</t>
  </si>
  <si>
    <t>Surestart</t>
  </si>
  <si>
    <t>Fairshares</t>
  </si>
  <si>
    <t>NRF</t>
  </si>
  <si>
    <t>Section 106</t>
  </si>
  <si>
    <t>Insurance</t>
  </si>
  <si>
    <t>LIFT</t>
  </si>
  <si>
    <t>PDG</t>
  </si>
  <si>
    <t>Comments</t>
  </si>
  <si>
    <t>£100K to be determined</t>
  </si>
  <si>
    <t>£735k Cap Rcpts or USB</t>
  </si>
  <si>
    <t>£445 Cap Rcpts or USB</t>
  </si>
  <si>
    <t>No funding identified</t>
  </si>
  <si>
    <t>£11K Biffa Waste</t>
  </si>
  <si>
    <t>HMRF</t>
  </si>
  <si>
    <t>???</t>
  </si>
  <si>
    <t>Disposal costs netted off receipt</t>
  </si>
  <si>
    <t>NDC</t>
  </si>
  <si>
    <t>Move to CEX?</t>
  </si>
  <si>
    <t xml:space="preserve">Didn't spend all of grant </t>
  </si>
  <si>
    <t>S.Durbar</t>
  </si>
  <si>
    <t>Emerson House (SS?)</t>
  </si>
  <si>
    <t>Salford Shopping Food Retail Development</t>
  </si>
  <si>
    <t>P.Garrett</t>
  </si>
  <si>
    <t>D.Evans</t>
  </si>
  <si>
    <t>J.Fergie</t>
  </si>
  <si>
    <t>P.Holden</t>
  </si>
  <si>
    <t>P.Baker</t>
  </si>
  <si>
    <t>Economic Development: -</t>
  </si>
  <si>
    <t>Management of Crescent Police Station</t>
  </si>
  <si>
    <t>Business Improvement Grants</t>
  </si>
  <si>
    <t>Salford Innovation Park</t>
  </si>
  <si>
    <t>Creative Industries Development Services (CIDS)</t>
  </si>
  <si>
    <t>Chapel St Business Group</t>
  </si>
  <si>
    <t>Programme management contribution</t>
  </si>
  <si>
    <t>Cultural Quarter: -</t>
  </si>
  <si>
    <t>Cultural Development Grants</t>
  </si>
  <si>
    <t>Church lighting and DDA works</t>
  </si>
  <si>
    <t>Salford Museum contribn to improvement works</t>
  </si>
  <si>
    <t>Public Realm Improvements: -</t>
  </si>
  <si>
    <t>Refurb works Bexley Square</t>
  </si>
  <si>
    <t>Health and Safety works Firestation Square</t>
  </si>
  <si>
    <t>Balance - cost not known</t>
  </si>
  <si>
    <t>Chapel Street Walking Plan: -</t>
  </si>
  <si>
    <t>CCTV Ph2</t>
  </si>
  <si>
    <t>Signage to Trinity Link (Uni Campus to City Centre)</t>
  </si>
  <si>
    <t>LIVIA Community Engagement Programme (CCC)</t>
  </si>
  <si>
    <t>T.Jones</t>
  </si>
  <si>
    <t>£125K 06/07</t>
  </si>
  <si>
    <t>£100K to support CCC + N'lands</t>
  </si>
  <si>
    <t>A.Hamer</t>
  </si>
  <si>
    <t>A.Devine</t>
  </si>
  <si>
    <t xml:space="preserve">Hulme Street Nursery </t>
  </si>
  <si>
    <t>Brittish Waterways Scheme - USB until s106 monies come in - see s/sheet</t>
  </si>
  <si>
    <t>P.Garrett/RS</t>
  </si>
  <si>
    <t>Land at Meadow Rd/ Adelphi St</t>
  </si>
  <si>
    <t>R Wynne</t>
  </si>
  <si>
    <t>Poss devel land back of Crescent - Nursery comp purch?</t>
  </si>
  <si>
    <t>£107K CCTV, £60K Casket Works (ED)</t>
  </si>
  <si>
    <t>Langworthy Area Traffic Calming</t>
  </si>
  <si>
    <t>DfT</t>
  </si>
  <si>
    <t>Frederick Rd/Camp St Broughton - Junction Improvement</t>
  </si>
  <si>
    <t>£95 from F'path Works slippage</t>
  </si>
  <si>
    <t>£95k to Detroit Bridge</t>
  </si>
  <si>
    <t>£12k slippage to Crescent Police Station</t>
  </si>
  <si>
    <t>£12k from below</t>
  </si>
  <si>
    <t>£75k Cromwell Rd public art</t>
  </si>
  <si>
    <t>Physical Design Strategy</t>
  </si>
  <si>
    <t>Salford Methodist Church</t>
  </si>
  <si>
    <t>September</t>
  </si>
  <si>
    <t>Civic Centre Reception Refurb.</t>
  </si>
  <si>
    <t>Office Moves</t>
  </si>
  <si>
    <t>Turnpike Auditorium</t>
  </si>
  <si>
    <t>Adjustments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</si>
</sst>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1" fillId="0" borderId="4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/>
    </xf>
    <xf numFmtId="166" fontId="0" fillId="0" borderId="6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1" fillId="0" borderId="7" xfId="0" applyNumberFormat="1" applyFont="1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1" fillId="0" borderId="9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/>
    </xf>
    <xf numFmtId="166" fontId="1" fillId="0" borderId="12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1" fillId="0" borderId="17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/>
    </xf>
    <xf numFmtId="166" fontId="1" fillId="0" borderId="19" xfId="0" applyNumberFormat="1" applyFont="1" applyFill="1" applyBorder="1" applyAlignment="1">
      <alignment/>
    </xf>
    <xf numFmtId="166" fontId="1" fillId="0" borderId="20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166" fontId="0" fillId="0" borderId="14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4" fillId="0" borderId="14" xfId="0" applyNumberFormat="1" applyFont="1" applyFill="1" applyBorder="1" applyAlignment="1">
      <alignment/>
    </xf>
    <xf numFmtId="166" fontId="0" fillId="0" borderId="23" xfId="0" applyNumberFormat="1" applyFill="1" applyBorder="1" applyAlignment="1">
      <alignment/>
    </xf>
    <xf numFmtId="166" fontId="0" fillId="0" borderId="24" xfId="0" applyNumberFormat="1" applyFill="1" applyBorder="1" applyAlignment="1">
      <alignment/>
    </xf>
    <xf numFmtId="166" fontId="0" fillId="0" borderId="25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166" fontId="1" fillId="0" borderId="2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0"/>
  <sheetViews>
    <sheetView tabSelected="1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S73" sqref="BS73"/>
    </sheetView>
  </sheetViews>
  <sheetFormatPr defaultColWidth="9.140625" defaultRowHeight="12.75"/>
  <cols>
    <col min="1" max="1" width="47.57421875" style="8" customWidth="1"/>
    <col min="2" max="2" width="1.8515625" style="8" customWidth="1"/>
    <col min="3" max="3" width="11.7109375" style="8" customWidth="1"/>
    <col min="4" max="4" width="2.00390625" style="8" customWidth="1"/>
    <col min="5" max="5" width="11.00390625" style="8" customWidth="1"/>
    <col min="6" max="7" width="12.28125" style="8" customWidth="1"/>
    <col min="8" max="8" width="11.140625" style="8" customWidth="1"/>
    <col min="9" max="9" width="2.00390625" style="8" customWidth="1"/>
    <col min="10" max="10" width="11.140625" style="8" customWidth="1"/>
    <col min="11" max="11" width="33.8515625" style="8" hidden="1" customWidth="1"/>
    <col min="12" max="12" width="14.00390625" style="8" hidden="1" customWidth="1"/>
    <col min="13" max="25" width="11.28125" style="8" hidden="1" customWidth="1"/>
    <col min="26" max="27" width="11.8515625" style="8" hidden="1" customWidth="1"/>
    <col min="28" max="28" width="11.140625" style="8" hidden="1" customWidth="1"/>
    <col min="29" max="29" width="10.8515625" style="8" hidden="1" customWidth="1"/>
    <col min="30" max="70" width="0" style="8" hidden="1" customWidth="1"/>
    <col min="71" max="16384" width="9.140625" style="8" customWidth="1"/>
  </cols>
  <sheetData>
    <row r="1" spans="1:10" ht="13.5" thickBot="1">
      <c r="A1" s="5" t="s">
        <v>0</v>
      </c>
      <c r="B1" s="6"/>
      <c r="C1" s="6"/>
      <c r="D1" s="7"/>
      <c r="E1" s="7"/>
      <c r="F1" s="7"/>
      <c r="G1" s="7"/>
      <c r="H1" s="7"/>
      <c r="I1" s="7"/>
      <c r="J1" s="48"/>
    </row>
    <row r="2" spans="1:31" ht="12.75">
      <c r="A2" s="9" t="s">
        <v>128</v>
      </c>
      <c r="B2" s="10"/>
      <c r="C2" s="10"/>
      <c r="D2" s="10"/>
      <c r="E2" s="10"/>
      <c r="F2" s="10"/>
      <c r="G2" s="10"/>
      <c r="H2" s="10"/>
      <c r="I2" s="10"/>
      <c r="J2" s="49"/>
      <c r="L2" s="11" t="s">
        <v>50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  <c r="AD2" s="14"/>
      <c r="AE2" s="14" t="s">
        <v>67</v>
      </c>
    </row>
    <row r="3" spans="1:29" s="14" customFormat="1" ht="12.75">
      <c r="A3" s="15" t="s">
        <v>1</v>
      </c>
      <c r="B3" s="16"/>
      <c r="C3" s="17" t="s">
        <v>1</v>
      </c>
      <c r="D3" s="18"/>
      <c r="E3" s="18" t="s">
        <v>46</v>
      </c>
      <c r="F3" s="18"/>
      <c r="G3" s="18"/>
      <c r="H3" s="18"/>
      <c r="I3" s="18"/>
      <c r="J3" s="50" t="s">
        <v>4</v>
      </c>
      <c r="L3" s="19"/>
      <c r="M3" s="20"/>
      <c r="N3" s="20"/>
      <c r="O3" s="21"/>
      <c r="P3" s="22"/>
      <c r="Q3" s="22"/>
      <c r="R3" s="22"/>
      <c r="S3" s="22"/>
      <c r="T3" s="22"/>
      <c r="U3" s="22"/>
      <c r="V3" s="22"/>
      <c r="W3" s="22"/>
      <c r="X3" s="22"/>
      <c r="Y3" s="23"/>
      <c r="Z3" s="24"/>
      <c r="AA3" s="24"/>
      <c r="AB3" s="20"/>
      <c r="AC3" s="25"/>
    </row>
    <row r="4" spans="1:29" s="14" customFormat="1" ht="12.75">
      <c r="A4" s="19"/>
      <c r="B4" s="20"/>
      <c r="C4" s="17" t="s">
        <v>54</v>
      </c>
      <c r="D4" s="26"/>
      <c r="E4" s="26" t="s">
        <v>45</v>
      </c>
      <c r="F4" s="26" t="s">
        <v>47</v>
      </c>
      <c r="G4" s="26" t="s">
        <v>132</v>
      </c>
      <c r="H4" s="26" t="s">
        <v>43</v>
      </c>
      <c r="I4" s="26"/>
      <c r="J4" s="31" t="s">
        <v>3</v>
      </c>
      <c r="L4" s="27" t="s">
        <v>57</v>
      </c>
      <c r="M4" s="26" t="s">
        <v>46</v>
      </c>
      <c r="N4" s="26" t="s">
        <v>30</v>
      </c>
      <c r="O4" s="28" t="s">
        <v>28</v>
      </c>
      <c r="P4" s="29"/>
      <c r="Q4" s="29"/>
      <c r="R4" s="29"/>
      <c r="S4" s="29"/>
      <c r="T4" s="29"/>
      <c r="U4" s="29"/>
      <c r="V4" s="29"/>
      <c r="W4" s="29"/>
      <c r="X4" s="29"/>
      <c r="Y4" s="30"/>
      <c r="Z4" s="26" t="s">
        <v>63</v>
      </c>
      <c r="AA4" s="26" t="s">
        <v>64</v>
      </c>
      <c r="AB4" s="26" t="s">
        <v>13</v>
      </c>
      <c r="AC4" s="31" t="s">
        <v>43</v>
      </c>
    </row>
    <row r="5" spans="1:29" s="14" customFormat="1" ht="12.75">
      <c r="A5" s="19"/>
      <c r="B5" s="20"/>
      <c r="C5" s="32"/>
      <c r="D5" s="26"/>
      <c r="E5" s="26" t="s">
        <v>2</v>
      </c>
      <c r="F5" s="26"/>
      <c r="G5" s="26"/>
      <c r="H5" s="26"/>
      <c r="I5" s="26"/>
      <c r="J5" s="31" t="s">
        <v>128</v>
      </c>
      <c r="L5" s="27" t="s">
        <v>27</v>
      </c>
      <c r="M5" s="26" t="s">
        <v>29</v>
      </c>
      <c r="N5" s="26"/>
      <c r="O5" s="26" t="s">
        <v>58</v>
      </c>
      <c r="P5" s="26" t="s">
        <v>59</v>
      </c>
      <c r="Q5" s="26" t="s">
        <v>39</v>
      </c>
      <c r="R5" s="26" t="s">
        <v>62</v>
      </c>
      <c r="S5" s="26" t="s">
        <v>73</v>
      </c>
      <c r="T5" s="26" t="s">
        <v>76</v>
      </c>
      <c r="U5" s="26" t="s">
        <v>60</v>
      </c>
      <c r="V5" s="26" t="s">
        <v>65</v>
      </c>
      <c r="W5" s="26" t="s">
        <v>119</v>
      </c>
      <c r="X5" s="26" t="s">
        <v>66</v>
      </c>
      <c r="Y5" s="26" t="s">
        <v>61</v>
      </c>
      <c r="Z5" s="26" t="s">
        <v>5</v>
      </c>
      <c r="AA5" s="26"/>
      <c r="AB5" s="26" t="s">
        <v>5</v>
      </c>
      <c r="AC5" s="31" t="s">
        <v>5</v>
      </c>
    </row>
    <row r="6" spans="1:29" s="36" customFormat="1" ht="12.75">
      <c r="A6" s="33"/>
      <c r="B6" s="34"/>
      <c r="C6" s="34"/>
      <c r="D6" s="35"/>
      <c r="E6" s="35" t="s">
        <v>31</v>
      </c>
      <c r="F6" s="35" t="s">
        <v>31</v>
      </c>
      <c r="G6" s="35" t="s">
        <v>31</v>
      </c>
      <c r="H6" s="35" t="s">
        <v>31</v>
      </c>
      <c r="I6" s="35"/>
      <c r="J6" s="37" t="s">
        <v>31</v>
      </c>
      <c r="K6" s="36" t="s">
        <v>67</v>
      </c>
      <c r="L6" s="33" t="s">
        <v>31</v>
      </c>
      <c r="M6" s="35" t="s">
        <v>31</v>
      </c>
      <c r="N6" s="35" t="s">
        <v>31</v>
      </c>
      <c r="O6" s="35" t="s">
        <v>31</v>
      </c>
      <c r="P6" s="35" t="s">
        <v>31</v>
      </c>
      <c r="Q6" s="35" t="s">
        <v>31</v>
      </c>
      <c r="R6" s="35" t="s">
        <v>31</v>
      </c>
      <c r="S6" s="35" t="s">
        <v>31</v>
      </c>
      <c r="T6" s="35" t="s">
        <v>31</v>
      </c>
      <c r="U6" s="35" t="s">
        <v>31</v>
      </c>
      <c r="V6" s="35" t="s">
        <v>31</v>
      </c>
      <c r="W6" s="35" t="s">
        <v>31</v>
      </c>
      <c r="X6" s="35" t="s">
        <v>31</v>
      </c>
      <c r="Y6" s="35" t="s">
        <v>31</v>
      </c>
      <c r="Z6" s="35" t="s">
        <v>31</v>
      </c>
      <c r="AA6" s="35" t="s">
        <v>31</v>
      </c>
      <c r="AB6" s="35" t="s">
        <v>31</v>
      </c>
      <c r="AC6" s="37" t="s">
        <v>31</v>
      </c>
    </row>
    <row r="7" spans="1:29" ht="12.75">
      <c r="A7" s="38"/>
      <c r="B7" s="39"/>
      <c r="C7" s="39"/>
      <c r="D7" s="40"/>
      <c r="E7" s="40"/>
      <c r="F7" s="40"/>
      <c r="G7" s="40"/>
      <c r="H7" s="40"/>
      <c r="I7" s="40"/>
      <c r="J7" s="41"/>
      <c r="L7" s="3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1"/>
    </row>
    <row r="8" spans="1:31" ht="12.75">
      <c r="A8" s="42" t="s">
        <v>6</v>
      </c>
      <c r="B8" s="43"/>
      <c r="C8" s="43" t="s">
        <v>83</v>
      </c>
      <c r="D8" s="40"/>
      <c r="E8" s="40">
        <v>2391</v>
      </c>
      <c r="F8" s="40">
        <v>38</v>
      </c>
      <c r="G8" s="40">
        <v>-1724</v>
      </c>
      <c r="H8" s="40">
        <f aca="true" t="shared" si="0" ref="H8:H13">SUM(E8:G8)</f>
        <v>705</v>
      </c>
      <c r="I8" s="40"/>
      <c r="J8" s="41">
        <f>61.7+0.6</f>
        <v>62.300000000000004</v>
      </c>
      <c r="L8" s="38">
        <v>667</v>
      </c>
      <c r="M8" s="40">
        <v>38</v>
      </c>
      <c r="N8" s="40"/>
      <c r="O8" s="40" t="s">
        <v>5</v>
      </c>
      <c r="P8" s="40" t="s">
        <v>5</v>
      </c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1">
        <f aca="true" t="shared" si="1" ref="AC8:AC13">SUM(L8:AB8)</f>
        <v>705</v>
      </c>
      <c r="AE8" s="8" t="s">
        <v>112</v>
      </c>
    </row>
    <row r="9" spans="1:31" ht="12.75">
      <c r="A9" s="38" t="s">
        <v>7</v>
      </c>
      <c r="B9" s="39"/>
      <c r="C9" s="43" t="s">
        <v>113</v>
      </c>
      <c r="D9" s="40"/>
      <c r="E9" s="40">
        <v>460</v>
      </c>
      <c r="F9" s="40">
        <v>0</v>
      </c>
      <c r="G9" s="40">
        <v>-216</v>
      </c>
      <c r="H9" s="40">
        <f t="shared" si="0"/>
        <v>244</v>
      </c>
      <c r="I9" s="40"/>
      <c r="J9" s="41">
        <v>0</v>
      </c>
      <c r="L9" s="38"/>
      <c r="M9" s="40">
        <v>80</v>
      </c>
      <c r="N9" s="40"/>
      <c r="O9" s="40"/>
      <c r="P9" s="40"/>
      <c r="Q9" s="40">
        <v>64</v>
      </c>
      <c r="R9" s="40">
        <v>100</v>
      </c>
      <c r="S9" s="40"/>
      <c r="T9" s="40"/>
      <c r="U9" s="40"/>
      <c r="V9" s="40"/>
      <c r="W9" s="40"/>
      <c r="X9" s="40"/>
      <c r="Y9" s="40" t="s">
        <v>5</v>
      </c>
      <c r="Z9" s="40"/>
      <c r="AA9" s="40"/>
      <c r="AB9" s="40"/>
      <c r="AC9" s="41">
        <f t="shared" si="1"/>
        <v>244</v>
      </c>
      <c r="AE9" s="8" t="s">
        <v>77</v>
      </c>
    </row>
    <row r="10" spans="1:31" ht="12.75">
      <c r="A10" s="38" t="s">
        <v>8</v>
      </c>
      <c r="B10" s="39"/>
      <c r="C10" s="43" t="s">
        <v>82</v>
      </c>
      <c r="D10" s="40"/>
      <c r="E10" s="40">
        <v>500</v>
      </c>
      <c r="F10" s="40">
        <v>75</v>
      </c>
      <c r="G10" s="40">
        <v>20</v>
      </c>
      <c r="H10" s="40">
        <f t="shared" si="0"/>
        <v>595</v>
      </c>
      <c r="I10" s="40"/>
      <c r="J10" s="41">
        <v>379</v>
      </c>
      <c r="L10" s="38"/>
      <c r="M10" s="40">
        <f>250+95</f>
        <v>345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>
        <v>250</v>
      </c>
      <c r="AA10" s="40"/>
      <c r="AB10" s="40" t="s">
        <v>5</v>
      </c>
      <c r="AC10" s="41">
        <f t="shared" si="1"/>
        <v>595</v>
      </c>
      <c r="AE10" s="8" t="s">
        <v>121</v>
      </c>
    </row>
    <row r="11" spans="1:31" ht="12.75">
      <c r="A11" s="38" t="s">
        <v>9</v>
      </c>
      <c r="B11" s="39"/>
      <c r="C11" s="43" t="s">
        <v>82</v>
      </c>
      <c r="D11" s="40"/>
      <c r="E11" s="40">
        <v>800</v>
      </c>
      <c r="F11" s="40">
        <v>0</v>
      </c>
      <c r="G11" s="40">
        <v>0</v>
      </c>
      <c r="H11" s="40">
        <f t="shared" si="0"/>
        <v>800</v>
      </c>
      <c r="I11" s="40"/>
      <c r="J11" s="41">
        <v>9</v>
      </c>
      <c r="L11" s="38"/>
      <c r="M11" s="40">
        <v>700</v>
      </c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>
        <v>100</v>
      </c>
      <c r="AC11" s="41">
        <f t="shared" si="1"/>
        <v>800</v>
      </c>
      <c r="AE11" s="8" t="s">
        <v>68</v>
      </c>
    </row>
    <row r="12" spans="1:29" ht="12.75">
      <c r="A12" s="38" t="s">
        <v>10</v>
      </c>
      <c r="B12" s="39"/>
      <c r="C12" s="39" t="s">
        <v>84</v>
      </c>
      <c r="D12" s="40"/>
      <c r="E12" s="40">
        <v>6810</v>
      </c>
      <c r="F12" s="40">
        <v>83</v>
      </c>
      <c r="G12" s="40">
        <v>-1893</v>
      </c>
      <c r="H12" s="40">
        <f t="shared" si="0"/>
        <v>5000</v>
      </c>
      <c r="I12" s="40"/>
      <c r="J12" s="41">
        <f>381.3+723</f>
        <v>1104.3</v>
      </c>
      <c r="L12" s="38">
        <v>5000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1">
        <f t="shared" si="1"/>
        <v>5000</v>
      </c>
    </row>
    <row r="13" spans="1:29" ht="12.75">
      <c r="A13" s="38" t="s">
        <v>20</v>
      </c>
      <c r="B13" s="39"/>
      <c r="C13" s="39" t="s">
        <v>85</v>
      </c>
      <c r="D13" s="40"/>
      <c r="E13" s="40">
        <v>589</v>
      </c>
      <c r="F13" s="40">
        <v>0</v>
      </c>
      <c r="G13" s="40">
        <v>0</v>
      </c>
      <c r="H13" s="40">
        <f t="shared" si="0"/>
        <v>589</v>
      </c>
      <c r="I13" s="40"/>
      <c r="J13" s="41">
        <v>6.9</v>
      </c>
      <c r="L13" s="38"/>
      <c r="M13" s="40">
        <v>589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1">
        <f t="shared" si="1"/>
        <v>589</v>
      </c>
    </row>
    <row r="14" spans="1:29" ht="12.75">
      <c r="A14" s="38"/>
      <c r="B14" s="39"/>
      <c r="C14" s="39"/>
      <c r="D14" s="40"/>
      <c r="E14" s="40"/>
      <c r="F14" s="40"/>
      <c r="G14" s="40"/>
      <c r="H14" s="40"/>
      <c r="I14" s="40"/>
      <c r="J14" s="41"/>
      <c r="L14" s="38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1" t="s">
        <v>5</v>
      </c>
    </row>
    <row r="15" spans="1:29" ht="12.75">
      <c r="A15" s="19" t="s">
        <v>12</v>
      </c>
      <c r="B15" s="24"/>
      <c r="C15" s="24" t="s">
        <v>86</v>
      </c>
      <c r="D15" s="40"/>
      <c r="E15" s="40" t="s">
        <v>5</v>
      </c>
      <c r="F15" s="40"/>
      <c r="G15" s="40"/>
      <c r="H15" s="40"/>
      <c r="I15" s="40"/>
      <c r="J15" s="41"/>
      <c r="L15" s="38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1" t="s">
        <v>5</v>
      </c>
    </row>
    <row r="16" spans="1:29" ht="12.75">
      <c r="A16" s="44" t="s">
        <v>87</v>
      </c>
      <c r="B16" s="39"/>
      <c r="C16" s="39"/>
      <c r="D16" s="40"/>
      <c r="E16" s="40" t="s">
        <v>5</v>
      </c>
      <c r="F16" s="40" t="s">
        <v>5</v>
      </c>
      <c r="G16" s="40"/>
      <c r="H16" s="40" t="s">
        <v>5</v>
      </c>
      <c r="I16" s="40"/>
      <c r="J16" s="41"/>
      <c r="L16" s="38"/>
      <c r="M16" s="40" t="s">
        <v>5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1" t="s">
        <v>5</v>
      </c>
    </row>
    <row r="17" spans="1:31" ht="12.75">
      <c r="A17" s="38" t="s">
        <v>88</v>
      </c>
      <c r="B17" s="39"/>
      <c r="C17" s="39"/>
      <c r="D17" s="40"/>
      <c r="E17" s="40">
        <v>15</v>
      </c>
      <c r="F17" s="40">
        <v>0</v>
      </c>
      <c r="G17" s="40">
        <v>0</v>
      </c>
      <c r="H17" s="40">
        <f aca="true" t="shared" si="2" ref="H17:H22">SUM(E17:G17)</f>
        <v>15</v>
      </c>
      <c r="I17" s="40"/>
      <c r="J17" s="41">
        <v>0</v>
      </c>
      <c r="L17" s="38"/>
      <c r="M17" s="40">
        <f>15+12</f>
        <v>27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>
        <f aca="true" t="shared" si="3" ref="AC17:AC22">SUM(L17:AB17)</f>
        <v>27</v>
      </c>
      <c r="AE17" s="8" t="s">
        <v>124</v>
      </c>
    </row>
    <row r="18" spans="1:29" ht="12.75">
      <c r="A18" s="38" t="s">
        <v>89</v>
      </c>
      <c r="B18" s="39"/>
      <c r="C18" s="39"/>
      <c r="D18" s="40"/>
      <c r="E18" s="40">
        <v>40</v>
      </c>
      <c r="F18" s="40">
        <v>12</v>
      </c>
      <c r="G18" s="40">
        <v>0</v>
      </c>
      <c r="H18" s="40">
        <f t="shared" si="2"/>
        <v>52</v>
      </c>
      <c r="I18" s="40"/>
      <c r="J18" s="41">
        <v>0</v>
      </c>
      <c r="L18" s="38"/>
      <c r="M18" s="40">
        <v>40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>
        <f t="shared" si="3"/>
        <v>40</v>
      </c>
    </row>
    <row r="19" spans="1:29" ht="12.75">
      <c r="A19" s="38" t="s">
        <v>90</v>
      </c>
      <c r="B19" s="39"/>
      <c r="C19" s="39"/>
      <c r="D19" s="40"/>
      <c r="E19" s="40">
        <v>20</v>
      </c>
      <c r="F19" s="40">
        <v>0</v>
      </c>
      <c r="G19" s="40">
        <v>0</v>
      </c>
      <c r="H19" s="40">
        <f t="shared" si="2"/>
        <v>20</v>
      </c>
      <c r="I19" s="40"/>
      <c r="J19" s="41">
        <v>0</v>
      </c>
      <c r="L19" s="38"/>
      <c r="M19" s="40">
        <v>20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1">
        <f t="shared" si="3"/>
        <v>20</v>
      </c>
    </row>
    <row r="20" spans="1:29" ht="12.75">
      <c r="A20" s="38" t="s">
        <v>91</v>
      </c>
      <c r="B20" s="39"/>
      <c r="C20" s="39"/>
      <c r="D20" s="40"/>
      <c r="E20" s="40">
        <v>22</v>
      </c>
      <c r="F20" s="40">
        <v>0</v>
      </c>
      <c r="G20" s="40">
        <v>0</v>
      </c>
      <c r="H20" s="40">
        <f t="shared" si="2"/>
        <v>22</v>
      </c>
      <c r="I20" s="40"/>
      <c r="J20" s="41">
        <v>0</v>
      </c>
      <c r="L20" s="38"/>
      <c r="M20" s="40">
        <v>22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1">
        <f t="shared" si="3"/>
        <v>22</v>
      </c>
    </row>
    <row r="21" spans="1:29" ht="12.75">
      <c r="A21" s="38" t="s">
        <v>92</v>
      </c>
      <c r="B21" s="39"/>
      <c r="C21" s="39"/>
      <c r="D21" s="40"/>
      <c r="E21" s="40">
        <v>33</v>
      </c>
      <c r="F21" s="40">
        <v>0</v>
      </c>
      <c r="G21" s="40">
        <v>0</v>
      </c>
      <c r="H21" s="40">
        <f t="shared" si="2"/>
        <v>33</v>
      </c>
      <c r="I21" s="40"/>
      <c r="J21" s="41">
        <v>0</v>
      </c>
      <c r="L21" s="38"/>
      <c r="M21" s="40">
        <v>33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1">
        <f t="shared" si="3"/>
        <v>33</v>
      </c>
    </row>
    <row r="22" spans="1:29" ht="12.75">
      <c r="A22" s="38" t="s">
        <v>93</v>
      </c>
      <c r="B22" s="39"/>
      <c r="C22" s="39"/>
      <c r="D22" s="40"/>
      <c r="E22" s="40">
        <v>20</v>
      </c>
      <c r="F22" s="40">
        <v>0</v>
      </c>
      <c r="G22" s="40">
        <v>0</v>
      </c>
      <c r="H22" s="40">
        <f t="shared" si="2"/>
        <v>20</v>
      </c>
      <c r="I22" s="40"/>
      <c r="J22" s="41">
        <v>0</v>
      </c>
      <c r="L22" s="38"/>
      <c r="M22" s="40">
        <v>20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1">
        <f t="shared" si="3"/>
        <v>20</v>
      </c>
    </row>
    <row r="23" spans="1:29" ht="12.75">
      <c r="A23" s="38"/>
      <c r="B23" s="39"/>
      <c r="C23" s="39"/>
      <c r="D23" s="40"/>
      <c r="E23" s="40"/>
      <c r="F23" s="40"/>
      <c r="G23" s="40"/>
      <c r="H23" s="40"/>
      <c r="I23" s="40"/>
      <c r="J23" s="41"/>
      <c r="L23" s="38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</row>
    <row r="24" spans="1:29" ht="12.75">
      <c r="A24" s="44" t="s">
        <v>94</v>
      </c>
      <c r="B24" s="39"/>
      <c r="C24" s="39"/>
      <c r="D24" s="40"/>
      <c r="E24" s="40" t="s">
        <v>5</v>
      </c>
      <c r="F24" s="40" t="s">
        <v>5</v>
      </c>
      <c r="G24" s="40"/>
      <c r="H24" s="40" t="s">
        <v>5</v>
      </c>
      <c r="I24" s="40"/>
      <c r="J24" s="41"/>
      <c r="L24" s="38"/>
      <c r="M24" s="40" t="s">
        <v>5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1" t="s">
        <v>5</v>
      </c>
    </row>
    <row r="25" spans="1:29" ht="12.75">
      <c r="A25" s="38" t="s">
        <v>95</v>
      </c>
      <c r="B25" s="39"/>
      <c r="C25" s="39"/>
      <c r="D25" s="40"/>
      <c r="E25" s="40">
        <v>25</v>
      </c>
      <c r="F25" s="40">
        <v>0</v>
      </c>
      <c r="G25" s="40">
        <v>0</v>
      </c>
      <c r="H25" s="40">
        <f>SUM(E25:G25)</f>
        <v>25</v>
      </c>
      <c r="I25" s="40"/>
      <c r="J25" s="41">
        <v>0</v>
      </c>
      <c r="L25" s="38"/>
      <c r="M25" s="40">
        <v>25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>
        <f>SUM(L25:AB25)</f>
        <v>25</v>
      </c>
    </row>
    <row r="26" spans="1:29" ht="12.75">
      <c r="A26" s="38" t="s">
        <v>96</v>
      </c>
      <c r="B26" s="39"/>
      <c r="C26" s="39"/>
      <c r="D26" s="40"/>
      <c r="E26" s="40">
        <v>40</v>
      </c>
      <c r="F26" s="40">
        <v>0</v>
      </c>
      <c r="G26" s="40">
        <v>0</v>
      </c>
      <c r="H26" s="40">
        <f>SUM(E26:G26)</f>
        <v>40</v>
      </c>
      <c r="I26" s="40"/>
      <c r="J26" s="41">
        <v>0</v>
      </c>
      <c r="L26" s="38"/>
      <c r="M26" s="40">
        <v>40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>
        <f>SUM(L26:AB26)</f>
        <v>40</v>
      </c>
    </row>
    <row r="27" spans="1:29" ht="12.75">
      <c r="A27" s="38" t="s">
        <v>97</v>
      </c>
      <c r="B27" s="39"/>
      <c r="C27" s="39"/>
      <c r="D27" s="40"/>
      <c r="E27" s="40">
        <v>5</v>
      </c>
      <c r="F27" s="40">
        <v>0</v>
      </c>
      <c r="G27" s="40">
        <v>0</v>
      </c>
      <c r="H27" s="40">
        <f>SUM(E27:G27)</f>
        <v>5</v>
      </c>
      <c r="I27" s="40"/>
      <c r="J27" s="41">
        <v>0</v>
      </c>
      <c r="L27" s="38"/>
      <c r="M27" s="40">
        <v>5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1">
        <f>SUM(L27:AB27)</f>
        <v>5</v>
      </c>
    </row>
    <row r="28" spans="1:29" ht="12.75">
      <c r="A28" s="38"/>
      <c r="B28" s="39"/>
      <c r="C28" s="39"/>
      <c r="D28" s="40"/>
      <c r="E28" s="40"/>
      <c r="F28" s="40"/>
      <c r="G28" s="40"/>
      <c r="H28" s="40"/>
      <c r="I28" s="40"/>
      <c r="J28" s="41"/>
      <c r="L28" s="38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1"/>
    </row>
    <row r="29" spans="1:29" ht="12.75">
      <c r="A29" s="44" t="s">
        <v>98</v>
      </c>
      <c r="B29" s="39"/>
      <c r="C29" s="39"/>
      <c r="D29" s="40"/>
      <c r="E29" s="40" t="s">
        <v>5</v>
      </c>
      <c r="F29" s="40" t="s">
        <v>5</v>
      </c>
      <c r="G29" s="40"/>
      <c r="H29" s="40" t="s">
        <v>5</v>
      </c>
      <c r="I29" s="40"/>
      <c r="J29" s="41"/>
      <c r="L29" s="38"/>
      <c r="M29" s="40" t="s">
        <v>5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1" t="s">
        <v>5</v>
      </c>
    </row>
    <row r="30" spans="1:29" ht="12.75">
      <c r="A30" s="38" t="s">
        <v>99</v>
      </c>
      <c r="B30" s="39"/>
      <c r="C30" s="39"/>
      <c r="D30" s="40"/>
      <c r="E30" s="40">
        <v>21</v>
      </c>
      <c r="F30" s="40">
        <v>0</v>
      </c>
      <c r="G30" s="40">
        <v>0</v>
      </c>
      <c r="H30" s="40">
        <f>SUM(E30:G30)</f>
        <v>21</v>
      </c>
      <c r="I30" s="40"/>
      <c r="J30" s="41">
        <v>0</v>
      </c>
      <c r="K30" s="8" t="s">
        <v>101</v>
      </c>
      <c r="L30" s="38"/>
      <c r="M30" s="40">
        <v>21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1">
        <f>SUM(L30:AB30)</f>
        <v>21</v>
      </c>
    </row>
    <row r="31" spans="1:29" ht="12.75">
      <c r="A31" s="38" t="s">
        <v>100</v>
      </c>
      <c r="B31" s="39"/>
      <c r="C31" s="39"/>
      <c r="D31" s="40"/>
      <c r="E31" s="40">
        <v>29</v>
      </c>
      <c r="F31" s="40">
        <v>0</v>
      </c>
      <c r="G31" s="40">
        <v>0</v>
      </c>
      <c r="H31" s="40">
        <f>SUM(E31:G31)</f>
        <v>29</v>
      </c>
      <c r="I31" s="40"/>
      <c r="J31" s="41">
        <v>0</v>
      </c>
      <c r="L31" s="38"/>
      <c r="M31" s="40">
        <v>29</v>
      </c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1">
        <f>SUM(L31:AB31)</f>
        <v>29</v>
      </c>
    </row>
    <row r="32" spans="1:29" ht="12.75">
      <c r="A32" s="38"/>
      <c r="B32" s="39"/>
      <c r="C32" s="39"/>
      <c r="D32" s="40"/>
      <c r="E32" s="40"/>
      <c r="F32" s="40"/>
      <c r="G32" s="40"/>
      <c r="H32" s="40"/>
      <c r="I32" s="40"/>
      <c r="J32" s="41"/>
      <c r="L32" s="38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1"/>
    </row>
    <row r="33" spans="1:29" ht="12.75">
      <c r="A33" s="44" t="s">
        <v>102</v>
      </c>
      <c r="B33" s="39"/>
      <c r="C33" s="39"/>
      <c r="D33" s="40"/>
      <c r="E33" s="40" t="s">
        <v>5</v>
      </c>
      <c r="F33" s="40" t="s">
        <v>5</v>
      </c>
      <c r="G33" s="40"/>
      <c r="H33" s="40" t="s">
        <v>5</v>
      </c>
      <c r="I33" s="40"/>
      <c r="J33" s="41"/>
      <c r="L33" s="38"/>
      <c r="M33" s="40" t="s">
        <v>5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1" t="s">
        <v>5</v>
      </c>
    </row>
    <row r="34" spans="1:29" ht="12.75">
      <c r="A34" s="38" t="s">
        <v>103</v>
      </c>
      <c r="B34" s="39"/>
      <c r="C34" s="39"/>
      <c r="D34" s="40"/>
      <c r="E34" s="40">
        <v>31</v>
      </c>
      <c r="F34" s="40">
        <v>0</v>
      </c>
      <c r="G34" s="40">
        <v>0</v>
      </c>
      <c r="H34" s="40">
        <f>SUM(E34:G34)</f>
        <v>31</v>
      </c>
      <c r="I34" s="40"/>
      <c r="J34" s="41">
        <v>0</v>
      </c>
      <c r="L34" s="38"/>
      <c r="M34" s="40">
        <v>31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1">
        <f>SUM(L34:AB34)</f>
        <v>31</v>
      </c>
    </row>
    <row r="35" spans="1:29" ht="12.75">
      <c r="A35" s="38" t="s">
        <v>104</v>
      </c>
      <c r="B35" s="39"/>
      <c r="C35" s="39"/>
      <c r="D35" s="40"/>
      <c r="E35" s="40">
        <v>19</v>
      </c>
      <c r="F35" s="40">
        <v>0</v>
      </c>
      <c r="G35" s="40">
        <v>0</v>
      </c>
      <c r="H35" s="40">
        <f>SUM(E35:G35)</f>
        <v>19</v>
      </c>
      <c r="I35" s="40"/>
      <c r="J35" s="41">
        <v>0</v>
      </c>
      <c r="K35" s="8" t="s">
        <v>101</v>
      </c>
      <c r="L35" s="38"/>
      <c r="M35" s="40">
        <v>19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1">
        <f>SUM(L35:AB35)</f>
        <v>19</v>
      </c>
    </row>
    <row r="36" spans="1:29" ht="12.75">
      <c r="A36" s="38"/>
      <c r="B36" s="39"/>
      <c r="C36" s="39"/>
      <c r="D36" s="40"/>
      <c r="E36" s="40"/>
      <c r="F36" s="40"/>
      <c r="G36" s="40"/>
      <c r="H36" s="40"/>
      <c r="I36" s="40"/>
      <c r="J36" s="41"/>
      <c r="L36" s="38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1"/>
    </row>
    <row r="37" spans="1:29" ht="12.75">
      <c r="A37" s="38" t="s">
        <v>55</v>
      </c>
      <c r="B37" s="39"/>
      <c r="C37" s="39"/>
      <c r="D37" s="40"/>
      <c r="E37" s="40">
        <v>180</v>
      </c>
      <c r="F37" s="40">
        <v>0</v>
      </c>
      <c r="G37" s="40">
        <v>0</v>
      </c>
      <c r="H37" s="40">
        <f>SUM(E37:G37)</f>
        <v>180</v>
      </c>
      <c r="I37" s="40"/>
      <c r="J37" s="41">
        <v>0</v>
      </c>
      <c r="L37" s="38"/>
      <c r="M37" s="40">
        <v>180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1">
        <f>SUM(L37:AB37)</f>
        <v>180</v>
      </c>
    </row>
    <row r="38" spans="1:31" ht="12.75">
      <c r="A38" s="38" t="s">
        <v>11</v>
      </c>
      <c r="B38" s="39"/>
      <c r="C38" s="39"/>
      <c r="D38" s="40"/>
      <c r="E38" s="40">
        <v>167</v>
      </c>
      <c r="F38" s="40">
        <v>0</v>
      </c>
      <c r="G38" s="40">
        <v>0</v>
      </c>
      <c r="H38" s="40">
        <f>SUM(E38:G38)</f>
        <v>167</v>
      </c>
      <c r="I38" s="40"/>
      <c r="J38" s="41">
        <v>0</v>
      </c>
      <c r="K38" s="8" t="s">
        <v>117</v>
      </c>
      <c r="L38" s="38"/>
      <c r="M38" s="40">
        <v>167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>
        <f>SUM(L38:AB38)</f>
        <v>167</v>
      </c>
      <c r="AE38" s="8" t="s">
        <v>123</v>
      </c>
    </row>
    <row r="39" spans="1:29" s="14" customFormat="1" ht="12.75">
      <c r="A39" s="19" t="s">
        <v>53</v>
      </c>
      <c r="B39" s="24"/>
      <c r="C39" s="24"/>
      <c r="D39" s="20"/>
      <c r="E39" s="20">
        <f>SUM(E16:E38)</f>
        <v>667</v>
      </c>
      <c r="F39" s="20">
        <f>SUM(F16:F38)</f>
        <v>12</v>
      </c>
      <c r="G39" s="20">
        <f>SUM(G16:G38)</f>
        <v>0</v>
      </c>
      <c r="H39" s="20">
        <f>SUM(H16:H38)</f>
        <v>679</v>
      </c>
      <c r="I39" s="20"/>
      <c r="J39" s="25">
        <f>SUM(J16:J38)</f>
        <v>0</v>
      </c>
      <c r="L39" s="19">
        <f aca="true" t="shared" si="4" ref="L39:R39">SUM(L16:L38)</f>
        <v>0</v>
      </c>
      <c r="M39" s="20">
        <f t="shared" si="4"/>
        <v>679</v>
      </c>
      <c r="N39" s="20">
        <f t="shared" si="4"/>
        <v>0</v>
      </c>
      <c r="O39" s="20">
        <f t="shared" si="4"/>
        <v>0</v>
      </c>
      <c r="P39" s="20">
        <f t="shared" si="4"/>
        <v>0</v>
      </c>
      <c r="Q39" s="20"/>
      <c r="R39" s="20">
        <f t="shared" si="4"/>
        <v>0</v>
      </c>
      <c r="S39" s="20"/>
      <c r="T39" s="20"/>
      <c r="U39" s="20">
        <f>SUM(U16:U38)</f>
        <v>0</v>
      </c>
      <c r="V39" s="20"/>
      <c r="W39" s="20"/>
      <c r="X39" s="20"/>
      <c r="Y39" s="20">
        <f>SUM(Y16:Y38)</f>
        <v>0</v>
      </c>
      <c r="Z39" s="20"/>
      <c r="AA39" s="20"/>
      <c r="AB39" s="20">
        <f>SUM(AB16:AB38)</f>
        <v>0</v>
      </c>
      <c r="AC39" s="25">
        <f>SUM(L39:AB39)</f>
        <v>679</v>
      </c>
    </row>
    <row r="40" spans="1:29" ht="12.75">
      <c r="A40" s="38"/>
      <c r="B40" s="39"/>
      <c r="C40" s="39"/>
      <c r="D40" s="40"/>
      <c r="E40" s="40"/>
      <c r="F40" s="40"/>
      <c r="G40" s="40"/>
      <c r="H40" s="40"/>
      <c r="I40" s="40"/>
      <c r="J40" s="41"/>
      <c r="L40" s="38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 t="s">
        <v>5</v>
      </c>
    </row>
    <row r="41" spans="1:29" ht="12.75">
      <c r="A41" s="38" t="s">
        <v>19</v>
      </c>
      <c r="B41" s="39"/>
      <c r="C41" s="39" t="s">
        <v>79</v>
      </c>
      <c r="D41" s="40"/>
      <c r="E41" s="40">
        <v>277</v>
      </c>
      <c r="F41" s="40">
        <v>118</v>
      </c>
      <c r="G41" s="40">
        <v>0</v>
      </c>
      <c r="H41" s="40">
        <f>SUM(E41:G41)</f>
        <v>395</v>
      </c>
      <c r="I41" s="40"/>
      <c r="J41" s="41">
        <v>0.48</v>
      </c>
      <c r="L41" s="38"/>
      <c r="M41" s="40">
        <f>54+118</f>
        <v>172</v>
      </c>
      <c r="N41" s="40">
        <v>34</v>
      </c>
      <c r="O41" s="40"/>
      <c r="P41" s="40"/>
      <c r="Q41" s="40"/>
      <c r="R41" s="40"/>
      <c r="S41" s="40"/>
      <c r="T41" s="40"/>
      <c r="U41" s="40">
        <v>174</v>
      </c>
      <c r="V41" s="40"/>
      <c r="W41" s="40"/>
      <c r="X41" s="40"/>
      <c r="Y41" s="40"/>
      <c r="Z41" s="40"/>
      <c r="AA41" s="40">
        <v>15</v>
      </c>
      <c r="AB41" s="40"/>
      <c r="AC41" s="41">
        <f>SUM(L41:AB41)</f>
        <v>395</v>
      </c>
    </row>
    <row r="42" spans="1:29" ht="12.75">
      <c r="A42" s="38" t="s">
        <v>105</v>
      </c>
      <c r="B42" s="39"/>
      <c r="C42" s="39" t="s">
        <v>106</v>
      </c>
      <c r="D42" s="40"/>
      <c r="E42" s="40">
        <v>100</v>
      </c>
      <c r="F42" s="40">
        <v>3</v>
      </c>
      <c r="G42" s="40">
        <v>0</v>
      </c>
      <c r="H42" s="40">
        <f>SUM(E42:G42)</f>
        <v>103</v>
      </c>
      <c r="I42" s="40"/>
      <c r="J42" s="41">
        <f>16.5+29.9</f>
        <v>46.4</v>
      </c>
      <c r="K42" s="8" t="s">
        <v>107</v>
      </c>
      <c r="L42" s="38"/>
      <c r="M42" s="40"/>
      <c r="N42" s="40"/>
      <c r="O42" s="40">
        <f>100+3</f>
        <v>103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>
        <f>SUM(L42:AB42)</f>
        <v>103</v>
      </c>
    </row>
    <row r="43" spans="1:29" ht="12.75">
      <c r="A43" s="38" t="s">
        <v>21</v>
      </c>
      <c r="B43" s="39"/>
      <c r="C43" s="39" t="s">
        <v>106</v>
      </c>
      <c r="D43" s="40"/>
      <c r="E43" s="40">
        <v>100</v>
      </c>
      <c r="F43" s="40">
        <v>0</v>
      </c>
      <c r="G43" s="40">
        <v>0</v>
      </c>
      <c r="H43" s="40">
        <f>SUM(E43:G43)</f>
        <v>100</v>
      </c>
      <c r="I43" s="40"/>
      <c r="J43" s="41">
        <v>1.2</v>
      </c>
      <c r="K43" s="8" t="s">
        <v>108</v>
      </c>
      <c r="L43" s="38"/>
      <c r="M43" s="40">
        <v>100</v>
      </c>
      <c r="N43" s="40" t="s">
        <v>5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>
        <f>SUM(L43:AB43)</f>
        <v>100</v>
      </c>
    </row>
    <row r="44" spans="1:29" ht="12.75">
      <c r="A44" s="38" t="s">
        <v>18</v>
      </c>
      <c r="B44" s="39"/>
      <c r="C44" s="39" t="s">
        <v>109</v>
      </c>
      <c r="D44" s="40"/>
      <c r="E44" s="40">
        <v>250</v>
      </c>
      <c r="F44" s="40">
        <v>89</v>
      </c>
      <c r="G44" s="40">
        <v>0</v>
      </c>
      <c r="H44" s="40">
        <f>SUM(E44:G44)</f>
        <v>339</v>
      </c>
      <c r="I44" s="40"/>
      <c r="J44" s="41">
        <v>75</v>
      </c>
      <c r="L44" s="38"/>
      <c r="M44" s="40">
        <f>250+89</f>
        <v>339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>
        <f>SUM(L44:AB44)</f>
        <v>339</v>
      </c>
    </row>
    <row r="45" spans="1:29" ht="12.75">
      <c r="A45" s="38" t="s">
        <v>118</v>
      </c>
      <c r="B45" s="39"/>
      <c r="C45" s="39" t="s">
        <v>110</v>
      </c>
      <c r="D45" s="40"/>
      <c r="E45" s="40">
        <v>100</v>
      </c>
      <c r="F45" s="40">
        <v>0</v>
      </c>
      <c r="G45" s="40">
        <v>136.5</v>
      </c>
      <c r="H45" s="40">
        <f>SUM(E45:G45)</f>
        <v>236.5</v>
      </c>
      <c r="I45" s="40"/>
      <c r="J45" s="41">
        <v>0</v>
      </c>
      <c r="L45" s="38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>
        <v>236.5</v>
      </c>
      <c r="X45" s="40"/>
      <c r="Y45" s="40"/>
      <c r="Z45" s="40"/>
      <c r="AA45" s="40"/>
      <c r="AB45" s="40"/>
      <c r="AC45" s="41">
        <f>SUM(L45:AB45)</f>
        <v>236.5</v>
      </c>
    </row>
    <row r="46" spans="1:29" ht="12.75">
      <c r="A46" s="38" t="s">
        <v>120</v>
      </c>
      <c r="B46" s="39"/>
      <c r="C46" s="39" t="s">
        <v>110</v>
      </c>
      <c r="D46" s="40"/>
      <c r="E46" s="40">
        <v>0</v>
      </c>
      <c r="F46" s="40">
        <v>0</v>
      </c>
      <c r="G46" s="40">
        <v>52.7</v>
      </c>
      <c r="H46" s="40">
        <f>SUM(E46:G46)</f>
        <v>52.7</v>
      </c>
      <c r="I46" s="40"/>
      <c r="J46" s="41">
        <v>0</v>
      </c>
      <c r="L46" s="38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>
        <v>52.7</v>
      </c>
      <c r="X46" s="40"/>
      <c r="Y46" s="40"/>
      <c r="Z46" s="40"/>
      <c r="AA46" s="40"/>
      <c r="AB46" s="40"/>
      <c r="AC46" s="41">
        <f>SUM(L46:AB46)</f>
        <v>52.7</v>
      </c>
    </row>
    <row r="47" spans="1:29" ht="12.75">
      <c r="A47" s="38"/>
      <c r="B47" s="39"/>
      <c r="C47" s="39"/>
      <c r="D47" s="40"/>
      <c r="E47" s="40"/>
      <c r="F47" s="40"/>
      <c r="G47" s="40"/>
      <c r="H47" s="40"/>
      <c r="I47" s="40"/>
      <c r="J47" s="41"/>
      <c r="L47" s="38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1" t="s">
        <v>5</v>
      </c>
    </row>
    <row r="48" spans="1:29" ht="12.75">
      <c r="A48" s="42" t="s">
        <v>49</v>
      </c>
      <c r="B48" s="43"/>
      <c r="C48" s="43"/>
      <c r="D48" s="40"/>
      <c r="E48" s="40">
        <v>100</v>
      </c>
      <c r="F48" s="40">
        <v>0</v>
      </c>
      <c r="G48" s="40">
        <v>0</v>
      </c>
      <c r="H48" s="40">
        <f aca="true" t="shared" si="5" ref="H48:H62">SUM(E48:G48)</f>
        <v>100</v>
      </c>
      <c r="I48" s="40"/>
      <c r="J48" s="41">
        <v>80.2</v>
      </c>
      <c r="L48" s="38"/>
      <c r="M48" s="40">
        <v>100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1">
        <f aca="true" t="shared" si="6" ref="AC48:AC62">SUM(L48:AB48)</f>
        <v>100</v>
      </c>
    </row>
    <row r="49" spans="1:29" ht="12.75">
      <c r="A49" s="38" t="s">
        <v>80</v>
      </c>
      <c r="B49" s="39"/>
      <c r="C49" s="39"/>
      <c r="D49" s="40"/>
      <c r="E49" s="40">
        <v>0</v>
      </c>
      <c r="F49" s="40">
        <v>100</v>
      </c>
      <c r="G49" s="40">
        <v>0</v>
      </c>
      <c r="H49" s="40">
        <f t="shared" si="5"/>
        <v>100</v>
      </c>
      <c r="I49" s="40"/>
      <c r="J49" s="41">
        <v>18</v>
      </c>
      <c r="L49" s="38"/>
      <c r="M49" s="40">
        <v>20</v>
      </c>
      <c r="N49" s="40"/>
      <c r="O49" s="40"/>
      <c r="P49" s="40"/>
      <c r="Q49" s="40"/>
      <c r="R49" s="40"/>
      <c r="S49" s="40"/>
      <c r="T49" s="40"/>
      <c r="U49" s="40"/>
      <c r="V49" s="40">
        <v>80</v>
      </c>
      <c r="W49" s="40"/>
      <c r="X49" s="40"/>
      <c r="Y49" s="40"/>
      <c r="Z49" s="40"/>
      <c r="AA49" s="40"/>
      <c r="AB49" s="40"/>
      <c r="AC49" s="41">
        <f t="shared" si="6"/>
        <v>100</v>
      </c>
    </row>
    <row r="50" spans="1:29" ht="12.75">
      <c r="A50" s="38" t="s">
        <v>22</v>
      </c>
      <c r="B50" s="39"/>
      <c r="C50" s="39"/>
      <c r="D50" s="40"/>
      <c r="E50" s="40">
        <v>0</v>
      </c>
      <c r="F50" s="40">
        <v>62</v>
      </c>
      <c r="G50" s="40">
        <v>0</v>
      </c>
      <c r="H50" s="40">
        <f t="shared" si="5"/>
        <v>62</v>
      </c>
      <c r="I50" s="40"/>
      <c r="J50" s="41">
        <v>0</v>
      </c>
      <c r="L50" s="38"/>
      <c r="M50" s="40">
        <v>10</v>
      </c>
      <c r="N50" s="40">
        <v>7</v>
      </c>
      <c r="O50" s="40"/>
      <c r="P50" s="40"/>
      <c r="Q50" s="40"/>
      <c r="R50" s="40"/>
      <c r="S50" s="40"/>
      <c r="T50" s="40"/>
      <c r="U50" s="40"/>
      <c r="V50" s="40"/>
      <c r="W50" s="40"/>
      <c r="X50" s="40">
        <f>32+13</f>
        <v>45</v>
      </c>
      <c r="Y50" s="40"/>
      <c r="Z50" s="40"/>
      <c r="AA50" s="40"/>
      <c r="AB50" s="40"/>
      <c r="AC50" s="41">
        <f t="shared" si="6"/>
        <v>62</v>
      </c>
    </row>
    <row r="51" spans="1:31" ht="12.75">
      <c r="A51" s="38" t="s">
        <v>23</v>
      </c>
      <c r="B51" s="39"/>
      <c r="C51" s="39"/>
      <c r="D51" s="40"/>
      <c r="E51" s="40">
        <v>0</v>
      </c>
      <c r="F51" s="40">
        <v>22</v>
      </c>
      <c r="G51" s="40">
        <v>0</v>
      </c>
      <c r="H51" s="40">
        <f t="shared" si="5"/>
        <v>22</v>
      </c>
      <c r="I51" s="40"/>
      <c r="J51" s="41">
        <v>58.5</v>
      </c>
      <c r="L51" s="38"/>
      <c r="M51" s="40">
        <v>22</v>
      </c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>
        <f t="shared" si="6"/>
        <v>22</v>
      </c>
      <c r="AE51" s="8" t="s">
        <v>75</v>
      </c>
    </row>
    <row r="52" spans="1:31" ht="12.75">
      <c r="A52" s="38" t="s">
        <v>24</v>
      </c>
      <c r="B52" s="39"/>
      <c r="C52" s="39"/>
      <c r="D52" s="40"/>
      <c r="E52" s="40">
        <v>0</v>
      </c>
      <c r="F52" s="40">
        <v>735</v>
      </c>
      <c r="G52" s="40">
        <v>0</v>
      </c>
      <c r="H52" s="40">
        <f t="shared" si="5"/>
        <v>735</v>
      </c>
      <c r="I52" s="40"/>
      <c r="J52" s="41">
        <v>0</v>
      </c>
      <c r="L52" s="38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>
        <v>735</v>
      </c>
      <c r="AC52" s="41">
        <f t="shared" si="6"/>
        <v>735</v>
      </c>
      <c r="AE52" s="8" t="s">
        <v>69</v>
      </c>
    </row>
    <row r="53" spans="1:31" ht="12.75">
      <c r="A53" s="38" t="s">
        <v>25</v>
      </c>
      <c r="B53" s="39"/>
      <c r="C53" s="39"/>
      <c r="D53" s="40"/>
      <c r="E53" s="40">
        <v>0</v>
      </c>
      <c r="F53" s="40">
        <v>445</v>
      </c>
      <c r="G53" s="40">
        <v>0</v>
      </c>
      <c r="H53" s="40">
        <f t="shared" si="5"/>
        <v>445</v>
      </c>
      <c r="I53" s="40"/>
      <c r="J53" s="41">
        <f>3.2+3.8</f>
        <v>7</v>
      </c>
      <c r="L53" s="38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>
        <v>445</v>
      </c>
      <c r="AC53" s="41">
        <f t="shared" si="6"/>
        <v>445</v>
      </c>
      <c r="AE53" s="8" t="s">
        <v>70</v>
      </c>
    </row>
    <row r="54" spans="1:29" ht="12.75">
      <c r="A54" s="38" t="s">
        <v>26</v>
      </c>
      <c r="B54" s="39"/>
      <c r="C54" s="39"/>
      <c r="D54" s="40"/>
      <c r="E54" s="40">
        <v>0</v>
      </c>
      <c r="F54" s="40">
        <v>58</v>
      </c>
      <c r="G54" s="40">
        <v>0</v>
      </c>
      <c r="H54" s="40">
        <f t="shared" si="5"/>
        <v>58</v>
      </c>
      <c r="I54" s="40"/>
      <c r="J54" s="41">
        <v>57.2</v>
      </c>
      <c r="L54" s="38"/>
      <c r="M54" s="40">
        <v>58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1">
        <f t="shared" si="6"/>
        <v>58</v>
      </c>
    </row>
    <row r="55" spans="1:31" ht="12.75">
      <c r="A55" s="38" t="s">
        <v>48</v>
      </c>
      <c r="B55" s="39"/>
      <c r="C55" s="39"/>
      <c r="D55" s="40"/>
      <c r="E55" s="40">
        <v>0</v>
      </c>
      <c r="F55" s="40">
        <v>0</v>
      </c>
      <c r="G55" s="40">
        <v>0</v>
      </c>
      <c r="H55" s="40">
        <f t="shared" si="5"/>
        <v>0</v>
      </c>
      <c r="I55" s="40"/>
      <c r="J55" s="41">
        <v>7.2</v>
      </c>
      <c r="L55" s="38"/>
      <c r="M55" s="40"/>
      <c r="N55" s="40"/>
      <c r="O55" s="40" t="s">
        <v>5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 t="s">
        <v>5</v>
      </c>
      <c r="AC55" s="41">
        <f t="shared" si="6"/>
        <v>0</v>
      </c>
      <c r="AE55" s="8" t="s">
        <v>71</v>
      </c>
    </row>
    <row r="56" spans="1:29" ht="12.75">
      <c r="A56" s="38" t="s">
        <v>81</v>
      </c>
      <c r="B56" s="39"/>
      <c r="C56" s="39"/>
      <c r="D56" s="40"/>
      <c r="E56" s="40">
        <v>0</v>
      </c>
      <c r="F56" s="40">
        <v>0</v>
      </c>
      <c r="G56" s="40">
        <v>0</v>
      </c>
      <c r="H56" s="40">
        <f t="shared" si="5"/>
        <v>0</v>
      </c>
      <c r="I56" s="40"/>
      <c r="J56" s="41">
        <v>72.6</v>
      </c>
      <c r="L56" s="38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>
        <f t="shared" si="6"/>
        <v>0</v>
      </c>
    </row>
    <row r="57" spans="1:29" ht="12.75">
      <c r="A57" s="38" t="s">
        <v>127</v>
      </c>
      <c r="B57" s="39"/>
      <c r="C57" s="39"/>
      <c r="D57" s="40"/>
      <c r="E57" s="40">
        <v>0</v>
      </c>
      <c r="F57" s="40">
        <v>0</v>
      </c>
      <c r="G57" s="40">
        <v>0</v>
      </c>
      <c r="H57" s="40">
        <f t="shared" si="5"/>
        <v>0</v>
      </c>
      <c r="I57" s="40"/>
      <c r="J57" s="41">
        <v>65.4</v>
      </c>
      <c r="L57" s="38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>
        <f t="shared" si="6"/>
        <v>0</v>
      </c>
    </row>
    <row r="58" spans="1:31" ht="12.75">
      <c r="A58" s="38" t="s">
        <v>111</v>
      </c>
      <c r="B58" s="39"/>
      <c r="C58" s="39"/>
      <c r="D58" s="40"/>
      <c r="E58" s="40">
        <v>0</v>
      </c>
      <c r="F58" s="40">
        <v>0</v>
      </c>
      <c r="G58" s="40">
        <v>300</v>
      </c>
      <c r="H58" s="40">
        <f t="shared" si="5"/>
        <v>300</v>
      </c>
      <c r="I58" s="40"/>
      <c r="J58" s="41">
        <v>0</v>
      </c>
      <c r="L58" s="38"/>
      <c r="M58" s="40">
        <v>300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>
        <f t="shared" si="6"/>
        <v>300</v>
      </c>
      <c r="AE58" s="8" t="s">
        <v>116</v>
      </c>
    </row>
    <row r="59" spans="1:29" ht="12.75">
      <c r="A59" s="38" t="s">
        <v>114</v>
      </c>
      <c r="B59" s="39"/>
      <c r="C59" s="39" t="s">
        <v>115</v>
      </c>
      <c r="D59" s="40"/>
      <c r="E59" s="40">
        <v>0</v>
      </c>
      <c r="F59" s="40">
        <v>0</v>
      </c>
      <c r="G59" s="40">
        <v>2800</v>
      </c>
      <c r="H59" s="40">
        <f t="shared" si="5"/>
        <v>2800</v>
      </c>
      <c r="I59" s="40"/>
      <c r="J59" s="41">
        <f>7.9+12.7</f>
        <v>20.6</v>
      </c>
      <c r="L59" s="38"/>
      <c r="M59" s="40">
        <v>2800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1">
        <f t="shared" si="6"/>
        <v>2800</v>
      </c>
    </row>
    <row r="60" spans="1:29" ht="12.75">
      <c r="A60" s="38" t="s">
        <v>129</v>
      </c>
      <c r="B60" s="39"/>
      <c r="C60" s="39"/>
      <c r="D60" s="40"/>
      <c r="E60" s="40">
        <v>0</v>
      </c>
      <c r="F60" s="40">
        <v>0</v>
      </c>
      <c r="G60" s="40">
        <v>45</v>
      </c>
      <c r="H60" s="40">
        <f t="shared" si="5"/>
        <v>45</v>
      </c>
      <c r="I60" s="40"/>
      <c r="J60" s="41">
        <v>48.5</v>
      </c>
      <c r="L60" s="38"/>
      <c r="M60" s="40">
        <v>45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1">
        <f t="shared" si="6"/>
        <v>45</v>
      </c>
    </row>
    <row r="61" spans="1:29" ht="12.75">
      <c r="A61" s="38" t="s">
        <v>130</v>
      </c>
      <c r="B61" s="39"/>
      <c r="C61" s="39"/>
      <c r="D61" s="40"/>
      <c r="E61" s="40">
        <v>0</v>
      </c>
      <c r="F61" s="40">
        <v>0</v>
      </c>
      <c r="G61" s="40">
        <v>717</v>
      </c>
      <c r="H61" s="40">
        <f t="shared" si="5"/>
        <v>717</v>
      </c>
      <c r="I61" s="40"/>
      <c r="J61" s="41">
        <v>2.2</v>
      </c>
      <c r="L61" s="38"/>
      <c r="M61" s="40">
        <v>717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1">
        <f t="shared" si="6"/>
        <v>717</v>
      </c>
    </row>
    <row r="62" spans="1:29" ht="12.75">
      <c r="A62" s="38" t="s">
        <v>131</v>
      </c>
      <c r="B62" s="39"/>
      <c r="C62" s="39"/>
      <c r="D62" s="40"/>
      <c r="E62" s="40">
        <v>0</v>
      </c>
      <c r="F62" s="40">
        <v>0</v>
      </c>
      <c r="G62" s="40">
        <v>191</v>
      </c>
      <c r="H62" s="40">
        <f t="shared" si="5"/>
        <v>191</v>
      </c>
      <c r="I62" s="40"/>
      <c r="J62" s="41">
        <v>0</v>
      </c>
      <c r="L62" s="38"/>
      <c r="M62" s="40">
        <v>191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1">
        <f t="shared" si="6"/>
        <v>191</v>
      </c>
    </row>
    <row r="63" spans="1:29" ht="12.75">
      <c r="A63" s="38"/>
      <c r="B63" s="39"/>
      <c r="C63" s="39"/>
      <c r="D63" s="40"/>
      <c r="E63" s="40"/>
      <c r="F63" s="40"/>
      <c r="G63" s="40"/>
      <c r="H63" s="40"/>
      <c r="I63" s="40"/>
      <c r="J63" s="41"/>
      <c r="L63" s="38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1" t="s">
        <v>5</v>
      </c>
    </row>
    <row r="64" spans="1:29" ht="12.75">
      <c r="A64" s="19" t="s">
        <v>52</v>
      </c>
      <c r="B64" s="24"/>
      <c r="C64" s="24"/>
      <c r="D64" s="40"/>
      <c r="E64" s="40"/>
      <c r="F64" s="40"/>
      <c r="G64" s="40"/>
      <c r="H64" s="40"/>
      <c r="I64" s="40"/>
      <c r="J64" s="41"/>
      <c r="L64" s="38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1" t="s">
        <v>5</v>
      </c>
    </row>
    <row r="65" spans="1:29" ht="12.75">
      <c r="A65" s="38"/>
      <c r="B65" s="39"/>
      <c r="C65" s="39"/>
      <c r="D65" s="40"/>
      <c r="E65" s="40"/>
      <c r="F65" s="40"/>
      <c r="G65" s="40"/>
      <c r="H65" s="40"/>
      <c r="I65" s="40"/>
      <c r="J65" s="41"/>
      <c r="L65" s="38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1" t="s">
        <v>5</v>
      </c>
    </row>
    <row r="66" spans="1:31" ht="12.75">
      <c r="A66" s="38" t="s">
        <v>32</v>
      </c>
      <c r="B66" s="39"/>
      <c r="C66" s="39"/>
      <c r="D66" s="40"/>
      <c r="E66" s="40"/>
      <c r="F66" s="40">
        <f>63+6</f>
        <v>69</v>
      </c>
      <c r="G66" s="40">
        <v>0</v>
      </c>
      <c r="H66" s="40">
        <f aca="true" t="shared" si="7" ref="H66:H77">SUM(E66:G66)</f>
        <v>69</v>
      </c>
      <c r="I66" s="40"/>
      <c r="J66" s="41">
        <v>0</v>
      </c>
      <c r="L66" s="38"/>
      <c r="M66" s="40">
        <v>6</v>
      </c>
      <c r="N66" s="40"/>
      <c r="O66" s="40">
        <v>52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>
        <v>11</v>
      </c>
      <c r="AC66" s="41">
        <f aca="true" t="shared" si="8" ref="AC66:AC77">SUM(L66:AB66)</f>
        <v>69</v>
      </c>
      <c r="AE66" s="8" t="s">
        <v>72</v>
      </c>
    </row>
    <row r="67" spans="1:31" ht="12.75">
      <c r="A67" s="38" t="s">
        <v>33</v>
      </c>
      <c r="B67" s="39"/>
      <c r="C67" s="39"/>
      <c r="D67" s="40"/>
      <c r="E67" s="40"/>
      <c r="F67" s="40">
        <v>26</v>
      </c>
      <c r="G67" s="40">
        <v>0</v>
      </c>
      <c r="H67" s="40">
        <f t="shared" si="7"/>
        <v>26</v>
      </c>
      <c r="I67" s="40"/>
      <c r="J67" s="41">
        <v>0</v>
      </c>
      <c r="L67" s="38"/>
      <c r="M67" s="40"/>
      <c r="N67" s="40"/>
      <c r="O67" s="40">
        <v>26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1">
        <f t="shared" si="8"/>
        <v>26</v>
      </c>
      <c r="AE67" s="8" t="s">
        <v>78</v>
      </c>
    </row>
    <row r="68" spans="1:29" ht="12.75">
      <c r="A68" s="38" t="s">
        <v>34</v>
      </c>
      <c r="B68" s="39"/>
      <c r="C68" s="39"/>
      <c r="D68" s="40"/>
      <c r="E68" s="40"/>
      <c r="F68" s="40">
        <f>20+12+38</f>
        <v>70</v>
      </c>
      <c r="G68" s="40">
        <v>0</v>
      </c>
      <c r="H68" s="40">
        <f t="shared" si="7"/>
        <v>70</v>
      </c>
      <c r="I68" s="40"/>
      <c r="J68" s="41">
        <v>0</v>
      </c>
      <c r="L68" s="38"/>
      <c r="M68" s="40">
        <v>38</v>
      </c>
      <c r="N68" s="40"/>
      <c r="O68" s="40"/>
      <c r="P68" s="40"/>
      <c r="Q68" s="40"/>
      <c r="R68" s="40"/>
      <c r="S68" s="40">
        <v>20</v>
      </c>
      <c r="T68" s="40"/>
      <c r="U68" s="40"/>
      <c r="V68" s="40"/>
      <c r="W68" s="40"/>
      <c r="X68" s="40"/>
      <c r="Y68" s="40"/>
      <c r="Z68" s="40">
        <v>12</v>
      </c>
      <c r="AA68" s="40"/>
      <c r="AB68" s="40"/>
      <c r="AC68" s="41">
        <f t="shared" si="8"/>
        <v>70</v>
      </c>
    </row>
    <row r="69" spans="1:29" ht="12.75">
      <c r="A69" s="38" t="s">
        <v>35</v>
      </c>
      <c r="B69" s="39"/>
      <c r="C69" s="39"/>
      <c r="D69" s="40"/>
      <c r="E69" s="40"/>
      <c r="F69" s="40">
        <v>9</v>
      </c>
      <c r="G69" s="40">
        <v>0</v>
      </c>
      <c r="H69" s="40">
        <f t="shared" si="7"/>
        <v>9</v>
      </c>
      <c r="I69" s="40"/>
      <c r="J69" s="41">
        <v>0</v>
      </c>
      <c r="L69" s="38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>
        <v>9</v>
      </c>
      <c r="AA69" s="40"/>
      <c r="AB69" s="40"/>
      <c r="AC69" s="41">
        <f t="shared" si="8"/>
        <v>9</v>
      </c>
    </row>
    <row r="70" spans="1:29" ht="12.75">
      <c r="A70" s="38" t="s">
        <v>36</v>
      </c>
      <c r="B70" s="39"/>
      <c r="C70" s="39"/>
      <c r="D70" s="40"/>
      <c r="E70" s="40"/>
      <c r="F70" s="40">
        <v>4</v>
      </c>
      <c r="G70" s="40">
        <v>0</v>
      </c>
      <c r="H70" s="40">
        <f t="shared" si="7"/>
        <v>4</v>
      </c>
      <c r="I70" s="40"/>
      <c r="J70" s="41">
        <v>0</v>
      </c>
      <c r="L70" s="38"/>
      <c r="M70" s="40">
        <v>4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>
        <f t="shared" si="8"/>
        <v>4</v>
      </c>
    </row>
    <row r="71" spans="1:29" ht="12.75">
      <c r="A71" s="38" t="s">
        <v>37</v>
      </c>
      <c r="B71" s="39"/>
      <c r="C71" s="39"/>
      <c r="D71" s="40"/>
      <c r="E71" s="40"/>
      <c r="F71" s="40">
        <v>10</v>
      </c>
      <c r="G71" s="40">
        <v>0</v>
      </c>
      <c r="H71" s="40">
        <f t="shared" si="7"/>
        <v>10</v>
      </c>
      <c r="I71" s="40"/>
      <c r="J71" s="41">
        <v>0</v>
      </c>
      <c r="L71" s="38"/>
      <c r="M71" s="40">
        <v>10</v>
      </c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1">
        <f t="shared" si="8"/>
        <v>10</v>
      </c>
    </row>
    <row r="72" spans="1:29" ht="12.75">
      <c r="A72" s="38" t="s">
        <v>56</v>
      </c>
      <c r="B72" s="39"/>
      <c r="C72" s="39"/>
      <c r="D72" s="40"/>
      <c r="E72" s="40"/>
      <c r="F72" s="40">
        <v>75</v>
      </c>
      <c r="G72" s="40">
        <v>0</v>
      </c>
      <c r="H72" s="40">
        <f t="shared" si="7"/>
        <v>75</v>
      </c>
      <c r="I72" s="40"/>
      <c r="J72" s="41">
        <v>0</v>
      </c>
      <c r="L72" s="38"/>
      <c r="M72" s="40">
        <v>75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1">
        <f t="shared" si="8"/>
        <v>75</v>
      </c>
    </row>
    <row r="73" spans="1:29" ht="12.75">
      <c r="A73" s="38" t="s">
        <v>38</v>
      </c>
      <c r="B73" s="39"/>
      <c r="C73" s="39"/>
      <c r="D73" s="40"/>
      <c r="E73" s="40"/>
      <c r="F73" s="40">
        <v>18</v>
      </c>
      <c r="G73" s="40">
        <v>130</v>
      </c>
      <c r="H73" s="40">
        <f t="shared" si="7"/>
        <v>148</v>
      </c>
      <c r="I73" s="40"/>
      <c r="J73" s="41">
        <v>48.7</v>
      </c>
      <c r="L73" s="38"/>
      <c r="M73" s="40">
        <f>18+121</f>
        <v>139</v>
      </c>
      <c r="N73" s="40">
        <v>9</v>
      </c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1">
        <f t="shared" si="8"/>
        <v>148</v>
      </c>
    </row>
    <row r="74" spans="1:31" ht="12.75">
      <c r="A74" s="38" t="s">
        <v>39</v>
      </c>
      <c r="B74" s="39"/>
      <c r="C74" s="39"/>
      <c r="D74" s="40"/>
      <c r="E74" s="40"/>
      <c r="F74" s="40">
        <v>1</v>
      </c>
      <c r="G74" s="40">
        <v>0</v>
      </c>
      <c r="H74" s="40">
        <f t="shared" si="7"/>
        <v>1</v>
      </c>
      <c r="I74" s="40"/>
      <c r="J74" s="41">
        <v>0.6</v>
      </c>
      <c r="L74" s="38"/>
      <c r="M74" s="40">
        <v>1</v>
      </c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>
        <f t="shared" si="8"/>
        <v>1</v>
      </c>
      <c r="AE74" s="8" t="s">
        <v>74</v>
      </c>
    </row>
    <row r="75" spans="1:29" ht="12.75">
      <c r="A75" s="38" t="s">
        <v>40</v>
      </c>
      <c r="B75" s="39"/>
      <c r="C75" s="39"/>
      <c r="D75" s="40"/>
      <c r="E75" s="40"/>
      <c r="F75" s="40">
        <v>3</v>
      </c>
      <c r="G75" s="40">
        <v>0</v>
      </c>
      <c r="H75" s="40">
        <f t="shared" si="7"/>
        <v>3</v>
      </c>
      <c r="I75" s="40"/>
      <c r="J75" s="41">
        <v>3.5</v>
      </c>
      <c r="L75" s="38"/>
      <c r="M75" s="40">
        <v>3</v>
      </c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1">
        <f t="shared" si="8"/>
        <v>3</v>
      </c>
    </row>
    <row r="76" spans="1:31" ht="12.75">
      <c r="A76" s="38" t="s">
        <v>41</v>
      </c>
      <c r="B76" s="39"/>
      <c r="C76" s="39"/>
      <c r="D76" s="40"/>
      <c r="E76" s="40"/>
      <c r="F76" s="40">
        <v>279</v>
      </c>
      <c r="G76" s="40">
        <v>-95</v>
      </c>
      <c r="H76" s="40">
        <f t="shared" si="7"/>
        <v>184</v>
      </c>
      <c r="I76" s="40"/>
      <c r="J76" s="41">
        <v>1</v>
      </c>
      <c r="L76" s="38"/>
      <c r="M76" s="40">
        <f>279-95</f>
        <v>184</v>
      </c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1">
        <f t="shared" si="8"/>
        <v>184</v>
      </c>
      <c r="AE76" s="8" t="s">
        <v>122</v>
      </c>
    </row>
    <row r="77" spans="1:31" ht="12.75">
      <c r="A77" s="38" t="s">
        <v>42</v>
      </c>
      <c r="B77" s="39"/>
      <c r="C77" s="39"/>
      <c r="D77" s="40"/>
      <c r="E77" s="40"/>
      <c r="F77" s="40">
        <v>1</v>
      </c>
      <c r="G77" s="40">
        <v>0</v>
      </c>
      <c r="H77" s="40">
        <f t="shared" si="7"/>
        <v>1</v>
      </c>
      <c r="I77" s="40"/>
      <c r="J77" s="41">
        <v>0</v>
      </c>
      <c r="L77" s="38"/>
      <c r="M77" s="40">
        <v>1</v>
      </c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1">
        <f t="shared" si="8"/>
        <v>1</v>
      </c>
      <c r="AE77" s="8" t="s">
        <v>74</v>
      </c>
    </row>
    <row r="78" spans="1:29" ht="12.75">
      <c r="A78" s="38" t="s">
        <v>42</v>
      </c>
      <c r="B78" s="39"/>
      <c r="C78" s="39"/>
      <c r="D78" s="40"/>
      <c r="E78" s="40"/>
      <c r="F78" s="40"/>
      <c r="G78" s="40"/>
      <c r="H78" s="40"/>
      <c r="I78" s="40"/>
      <c r="J78" s="41"/>
      <c r="L78" s="38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1"/>
    </row>
    <row r="79" spans="1:29" ht="12.75">
      <c r="A79" s="38"/>
      <c r="B79" s="39"/>
      <c r="C79" s="39"/>
      <c r="D79" s="40"/>
      <c r="E79" s="40"/>
      <c r="F79" s="40"/>
      <c r="G79" s="40"/>
      <c r="H79" s="40"/>
      <c r="I79" s="40"/>
      <c r="J79" s="41"/>
      <c r="L79" s="38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1" t="s">
        <v>5</v>
      </c>
    </row>
    <row r="80" spans="1:29" ht="12.75">
      <c r="A80" s="38"/>
      <c r="B80" s="39"/>
      <c r="C80" s="39"/>
      <c r="D80" s="40"/>
      <c r="E80" s="40"/>
      <c r="F80" s="40"/>
      <c r="G80" s="40"/>
      <c r="H80" s="40"/>
      <c r="I80" s="40"/>
      <c r="J80" s="41"/>
      <c r="L80" s="38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1" t="s">
        <v>5</v>
      </c>
    </row>
    <row r="81" spans="1:29" ht="12.75">
      <c r="A81" s="38" t="s">
        <v>51</v>
      </c>
      <c r="B81" s="39"/>
      <c r="C81" s="39"/>
      <c r="D81" s="40"/>
      <c r="E81" s="40"/>
      <c r="F81" s="40">
        <v>0</v>
      </c>
      <c r="G81" s="40">
        <v>0</v>
      </c>
      <c r="H81" s="40">
        <f aca="true" t="shared" si="9" ref="H81:H86">SUM(E81:G81)</f>
        <v>0</v>
      </c>
      <c r="I81" s="40"/>
      <c r="J81" s="41">
        <v>0</v>
      </c>
      <c r="L81" s="38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1">
        <f aca="true" t="shared" si="10" ref="AC81:AC86">SUM(L81:AB81)</f>
        <v>0</v>
      </c>
    </row>
    <row r="82" spans="1:29" ht="12.75">
      <c r="A82" s="38" t="s">
        <v>14</v>
      </c>
      <c r="B82" s="39"/>
      <c r="C82" s="39"/>
      <c r="D82" s="40"/>
      <c r="E82" s="40"/>
      <c r="F82" s="40">
        <v>0</v>
      </c>
      <c r="G82" s="40">
        <v>0</v>
      </c>
      <c r="H82" s="40">
        <f t="shared" si="9"/>
        <v>0</v>
      </c>
      <c r="I82" s="40"/>
      <c r="J82" s="41">
        <v>123.1</v>
      </c>
      <c r="K82" s="8" t="s">
        <v>125</v>
      </c>
      <c r="L82" s="38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1">
        <f t="shared" si="10"/>
        <v>0</v>
      </c>
    </row>
    <row r="83" spans="1:29" ht="12.75">
      <c r="A83" s="38" t="s">
        <v>15</v>
      </c>
      <c r="B83" s="39"/>
      <c r="C83" s="39"/>
      <c r="D83" s="40"/>
      <c r="E83" s="40"/>
      <c r="F83" s="40">
        <v>30</v>
      </c>
      <c r="G83" s="40">
        <v>0</v>
      </c>
      <c r="H83" s="40">
        <f t="shared" si="9"/>
        <v>30</v>
      </c>
      <c r="I83" s="40"/>
      <c r="J83" s="41">
        <v>4.4</v>
      </c>
      <c r="L83" s="38"/>
      <c r="M83" s="40"/>
      <c r="N83" s="40"/>
      <c r="O83" s="40"/>
      <c r="P83" s="40"/>
      <c r="Q83" s="40"/>
      <c r="R83" s="40"/>
      <c r="S83" s="40"/>
      <c r="T83" s="40">
        <v>30</v>
      </c>
      <c r="U83" s="40"/>
      <c r="V83" s="40"/>
      <c r="W83" s="40"/>
      <c r="X83" s="40"/>
      <c r="Y83" s="40"/>
      <c r="Z83" s="40"/>
      <c r="AA83" s="40"/>
      <c r="AB83" s="40"/>
      <c r="AC83" s="41">
        <f t="shared" si="10"/>
        <v>30</v>
      </c>
    </row>
    <row r="84" spans="1:29" ht="12.75">
      <c r="A84" s="38" t="s">
        <v>16</v>
      </c>
      <c r="B84" s="39"/>
      <c r="C84" s="39"/>
      <c r="D84" s="40"/>
      <c r="E84" s="40"/>
      <c r="F84" s="40">
        <v>10</v>
      </c>
      <c r="G84" s="40">
        <v>0</v>
      </c>
      <c r="H84" s="40">
        <f t="shared" si="9"/>
        <v>10</v>
      </c>
      <c r="I84" s="40"/>
      <c r="J84" s="41">
        <v>1</v>
      </c>
      <c r="L84" s="38"/>
      <c r="M84" s="40"/>
      <c r="N84" s="40"/>
      <c r="O84" s="40"/>
      <c r="P84" s="40"/>
      <c r="Q84" s="40"/>
      <c r="R84" s="40"/>
      <c r="S84" s="40"/>
      <c r="T84" s="40">
        <v>10</v>
      </c>
      <c r="U84" s="40"/>
      <c r="V84" s="40"/>
      <c r="W84" s="40"/>
      <c r="X84" s="40"/>
      <c r="Y84" s="40"/>
      <c r="Z84" s="40"/>
      <c r="AA84" s="40"/>
      <c r="AB84" s="40"/>
      <c r="AC84" s="41">
        <f t="shared" si="10"/>
        <v>10</v>
      </c>
    </row>
    <row r="85" spans="1:29" ht="12.75">
      <c r="A85" s="38" t="s">
        <v>126</v>
      </c>
      <c r="B85" s="39"/>
      <c r="C85" s="39"/>
      <c r="D85" s="40"/>
      <c r="E85" s="40"/>
      <c r="F85" s="40">
        <v>0</v>
      </c>
      <c r="G85" s="40">
        <v>0</v>
      </c>
      <c r="H85" s="40">
        <f t="shared" si="9"/>
        <v>0</v>
      </c>
      <c r="I85" s="40"/>
      <c r="J85" s="41">
        <v>0.8</v>
      </c>
      <c r="L85" s="38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1">
        <f t="shared" si="10"/>
        <v>0</v>
      </c>
    </row>
    <row r="86" spans="1:29" ht="12.75">
      <c r="A86" s="38" t="s">
        <v>17</v>
      </c>
      <c r="B86" s="39"/>
      <c r="C86" s="39"/>
      <c r="D86" s="40"/>
      <c r="E86" s="40"/>
      <c r="F86" s="40">
        <v>6</v>
      </c>
      <c r="G86" s="40">
        <v>0</v>
      </c>
      <c r="H86" s="40">
        <f t="shared" si="9"/>
        <v>6</v>
      </c>
      <c r="I86" s="40"/>
      <c r="J86" s="41">
        <v>0.3</v>
      </c>
      <c r="L86" s="38"/>
      <c r="M86" s="40"/>
      <c r="N86" s="40"/>
      <c r="O86" s="40"/>
      <c r="P86" s="40"/>
      <c r="Q86" s="40"/>
      <c r="R86" s="40"/>
      <c r="S86" s="40"/>
      <c r="T86" s="40">
        <v>6</v>
      </c>
      <c r="U86" s="40"/>
      <c r="V86" s="40"/>
      <c r="W86" s="40"/>
      <c r="X86" s="40"/>
      <c r="Y86" s="40"/>
      <c r="Z86" s="40"/>
      <c r="AA86" s="40"/>
      <c r="AB86" s="40"/>
      <c r="AC86" s="41">
        <f t="shared" si="10"/>
        <v>6</v>
      </c>
    </row>
    <row r="87" spans="1:29" ht="12.75">
      <c r="A87" s="38"/>
      <c r="B87" s="39"/>
      <c r="C87" s="39"/>
      <c r="D87" s="40"/>
      <c r="E87" s="40"/>
      <c r="F87" s="40"/>
      <c r="G87" s="40"/>
      <c r="H87" s="40"/>
      <c r="I87" s="40"/>
      <c r="J87" s="41" t="s">
        <v>5</v>
      </c>
      <c r="L87" s="38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1" t="s">
        <v>5</v>
      </c>
    </row>
    <row r="88" spans="1:29" ht="12.75">
      <c r="A88" s="38"/>
      <c r="B88" s="39"/>
      <c r="C88" s="39"/>
      <c r="D88" s="40"/>
      <c r="E88" s="40"/>
      <c r="F88" s="40"/>
      <c r="G88" s="40"/>
      <c r="H88" s="40"/>
      <c r="I88" s="40"/>
      <c r="J88" s="41"/>
      <c r="L88" s="38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1" t="s">
        <v>5</v>
      </c>
    </row>
    <row r="89" spans="1:29" ht="12.75">
      <c r="A89" s="38"/>
      <c r="B89" s="39"/>
      <c r="C89" s="39"/>
      <c r="D89" s="40"/>
      <c r="E89" s="40" t="s">
        <v>5</v>
      </c>
      <c r="F89" s="40"/>
      <c r="G89" s="40"/>
      <c r="H89" s="40"/>
      <c r="I89" s="40"/>
      <c r="J89" s="41" t="s">
        <v>5</v>
      </c>
      <c r="L89" s="45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7" t="s">
        <v>5</v>
      </c>
    </row>
    <row r="90" spans="1:30" s="14" customFormat="1" ht="13.5" thickBot="1">
      <c r="A90" s="1" t="s">
        <v>44</v>
      </c>
      <c r="B90" s="3"/>
      <c r="C90" s="3"/>
      <c r="D90" s="2"/>
      <c r="E90" s="2">
        <f>SUM(E8:E89)-E39</f>
        <v>13144</v>
      </c>
      <c r="F90" s="2">
        <f>SUM(F8:F89)-F39</f>
        <v>2451</v>
      </c>
      <c r="G90" s="2">
        <f>SUM(G8:G89)-G39</f>
        <v>464.1999999999998</v>
      </c>
      <c r="H90" s="2">
        <f>SUM(H8:H89)-H39</f>
        <v>16059.2</v>
      </c>
      <c r="I90" s="2"/>
      <c r="J90" s="4">
        <f>SUM(J8:J89)-J39</f>
        <v>2305.38</v>
      </c>
      <c r="L90" s="1">
        <f>SUM(L8:L89)-L39</f>
        <v>5667</v>
      </c>
      <c r="M90" s="2">
        <f>SUM(M8:M89)-M39</f>
        <v>7766</v>
      </c>
      <c r="N90" s="2">
        <f>SUM(N8:N89)-N39</f>
        <v>50</v>
      </c>
      <c r="O90" s="2">
        <f>SUM(O8:O89)-O39</f>
        <v>181</v>
      </c>
      <c r="P90" s="2">
        <f>SUM(P8:P89)-P39</f>
        <v>0</v>
      </c>
      <c r="Q90" s="2">
        <f>SUM(Q8:Q89)-Q39</f>
        <v>64</v>
      </c>
      <c r="R90" s="2">
        <f>SUM(R8:R89)-R39</f>
        <v>100</v>
      </c>
      <c r="S90" s="2">
        <f>SUM(S8:S89)-S39</f>
        <v>20</v>
      </c>
      <c r="T90" s="2">
        <f>SUM(T8:T89)-T39</f>
        <v>46</v>
      </c>
      <c r="U90" s="2">
        <f>SUM(U8:U89)-U39</f>
        <v>174</v>
      </c>
      <c r="V90" s="2">
        <f>SUM(V8:V89)-V39</f>
        <v>80</v>
      </c>
      <c r="W90" s="2">
        <f>SUM(W8:W89)-W39</f>
        <v>289.2</v>
      </c>
      <c r="X90" s="2">
        <f>SUM(X8:X89)-X39</f>
        <v>45</v>
      </c>
      <c r="Y90" s="2">
        <f>SUM(Y8:Y89)-Y39</f>
        <v>0</v>
      </c>
      <c r="Z90" s="2">
        <f>SUM(Z8:Z89)-Z39</f>
        <v>271</v>
      </c>
      <c r="AA90" s="2">
        <f>SUM(AA8:AA89)-AA39</f>
        <v>15</v>
      </c>
      <c r="AB90" s="2">
        <f>SUM(AB8:AB89)-AB39</f>
        <v>1291</v>
      </c>
      <c r="AC90" s="4">
        <f>SUM(AC8:AC89)-AC39</f>
        <v>16059.2</v>
      </c>
      <c r="AD90" s="14">
        <f>SUM(L90:AB90)</f>
        <v>16059.2</v>
      </c>
    </row>
  </sheetData>
  <mergeCells count="2">
    <mergeCell ref="O4:Y4"/>
    <mergeCell ref="L2:AC2"/>
  </mergeCells>
  <printOptions/>
  <pageMargins left="0.21" right="0.17" top="0.21" bottom="0.21" header="0.17" footer="0.17"/>
  <pageSetup fitToHeight="1" fitToWidth="1" horizontalDpi="600" verticalDpi="600" orientation="portrait" paperSize="9" scale="60" r:id="rId3"/>
  <headerFooter alignWithMargins="0">
    <oddHeader>&amp;RAPPENDIX THREE</oddHeader>
  </headerFooter>
  <rowBreaks count="1" manualBreakCount="1">
    <brk id="62" max="255" man="1"/>
  </rowBreaks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2005-10-21T06:16:32Z</cp:lastPrinted>
  <dcterms:created xsi:type="dcterms:W3CDTF">2005-06-17T12:56:49Z</dcterms:created>
  <dcterms:modified xsi:type="dcterms:W3CDTF">2005-10-21T06:16:34Z</dcterms:modified>
  <cp:category/>
  <cp:version/>
  <cp:contentType/>
  <cp:contentStatus/>
</cp:coreProperties>
</file>