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285" tabRatio="609" activeTab="0"/>
  </bookViews>
  <sheets>
    <sheet name="v5 after meeting  29.2.8" sheetId="1" r:id="rId1"/>
    <sheet name="gg" sheetId="2" r:id="rId2"/>
  </sheets>
  <definedNames/>
  <calcPr fullCalcOnLoad="1"/>
</workbook>
</file>

<file path=xl/sharedStrings.xml><?xml version="1.0" encoding="utf-8"?>
<sst xmlns="http://schemas.openxmlformats.org/spreadsheetml/2006/main" count="190" uniqueCount="112">
  <si>
    <t>SN</t>
  </si>
  <si>
    <t>DELIVERY</t>
  </si>
  <si>
    <t>HMRF</t>
  </si>
  <si>
    <t>NEW DEAL</t>
  </si>
  <si>
    <t>TOTAL</t>
  </si>
  <si>
    <t>£m's</t>
  </si>
  <si>
    <t>PRS</t>
  </si>
  <si>
    <t>HIGHER BROUGHTON</t>
  </si>
  <si>
    <t>LOWER BROUGHTON</t>
  </si>
  <si>
    <t>SCC</t>
  </si>
  <si>
    <t>Total</t>
  </si>
  <si>
    <t>1.21a</t>
  </si>
  <si>
    <t>6.2.12</t>
  </si>
  <si>
    <t>6.12.1a</t>
  </si>
  <si>
    <t>1.9b</t>
  </si>
  <si>
    <t>1.9c</t>
  </si>
  <si>
    <t>2.24a</t>
  </si>
  <si>
    <t>6.7.11</t>
  </si>
  <si>
    <t>2008/9</t>
  </si>
  <si>
    <t>2.24b</t>
  </si>
  <si>
    <t>2009/10</t>
  </si>
  <si>
    <t>2010/11</t>
  </si>
  <si>
    <t>delivery</t>
  </si>
  <si>
    <t>HMRF  2008/9   to  2010/11</t>
  </si>
  <si>
    <t>RESOURCES AVAILABLE</t>
  </si>
  <si>
    <t>prs</t>
  </si>
  <si>
    <t>6.10.11a3</t>
  </si>
  <si>
    <t>C</t>
  </si>
  <si>
    <t>M</t>
  </si>
  <si>
    <t>6.10.16</t>
  </si>
  <si>
    <t>SI</t>
  </si>
  <si>
    <t>IRS</t>
  </si>
  <si>
    <t>POTENTIAL PROGRAMME</t>
  </si>
  <si>
    <t>ENTERPRISE PARK</t>
  </si>
  <si>
    <t>CLAREMONT/WEASTE</t>
  </si>
  <si>
    <t>SEEDLEY/LANGWORTHY</t>
  </si>
  <si>
    <t>COMMITTED-CONTRACTUALLY</t>
  </si>
  <si>
    <t>MORALLY COMMITTED</t>
  </si>
  <si>
    <t>h bro gainsborough  IRS</t>
  </si>
  <si>
    <t>h bro gainsborough  SN</t>
  </si>
  <si>
    <t>h bro douglas   IRS</t>
  </si>
  <si>
    <t>less non hmrf funding</t>
  </si>
  <si>
    <t>hmrf programme</t>
  </si>
  <si>
    <t>h bro douglas   SN</t>
  </si>
  <si>
    <t xml:space="preserve">h bro todd/rock/hill SD </t>
  </si>
  <si>
    <t>h bro homeswaps SHO</t>
  </si>
  <si>
    <t>h bro commercial relocation SHO</t>
  </si>
  <si>
    <t>h bro top/bottom dem/sec SI</t>
  </si>
  <si>
    <t>h bro top/bottom acq SI</t>
  </si>
  <si>
    <t>h bro gainsborough acq SI</t>
  </si>
  <si>
    <t>l bro acq  SI</t>
  </si>
  <si>
    <t>l bro relocation SHO</t>
  </si>
  <si>
    <t>duchy acq SI</t>
  </si>
  <si>
    <t>nelson acq  SI</t>
  </si>
  <si>
    <t>seedley south acq  SI</t>
  </si>
  <si>
    <t>seedley south block impts. IRS</t>
  </si>
  <si>
    <t>seedley south environmentals  SN</t>
  </si>
  <si>
    <t>us retention  SD</t>
  </si>
  <si>
    <t>seedley south gap funding  SD</t>
  </si>
  <si>
    <t>nd acq  SI</t>
  </si>
  <si>
    <t>nd sec  SI</t>
  </si>
  <si>
    <t>nd whit  la/lower kersal dem   SI</t>
  </si>
  <si>
    <t>nd tenanted   SI</t>
  </si>
  <si>
    <t>nd relocation  SHO</t>
  </si>
  <si>
    <t>nd block impts  IRS</t>
  </si>
  <si>
    <t>h bro gainsborough  relocation SHO</t>
  </si>
  <si>
    <t>overall programme</t>
  </si>
  <si>
    <t>funded by</t>
  </si>
  <si>
    <t>total</t>
  </si>
  <si>
    <t>1.12.1/2/3</t>
  </si>
  <si>
    <t>new</t>
  </si>
  <si>
    <t xml:space="preserve">NEW DEAL </t>
  </si>
  <si>
    <t>h bro gainsborough  tenants homeloss</t>
  </si>
  <si>
    <t>seedley south homeswaps reloc SHO</t>
  </si>
  <si>
    <t>seedley south homeswaps renovations  IRS</t>
  </si>
  <si>
    <t>North Irwell acquisitions</t>
  </si>
  <si>
    <t>North Irwell relocations</t>
  </si>
  <si>
    <t>Top Streets acquisitions</t>
  </si>
  <si>
    <t>Top Streets relocations</t>
  </si>
  <si>
    <t>Gainsborough acquisitions</t>
  </si>
  <si>
    <t>Gainsborough relocations</t>
  </si>
  <si>
    <t>North Irwell Block Improvements</t>
  </si>
  <si>
    <t>Gainsborough block improvements</t>
  </si>
  <si>
    <t>Gainsborough Sustaining Neighbourhoods</t>
  </si>
  <si>
    <t>h bro douglas/rock/hill  acq SI</t>
  </si>
  <si>
    <t>Douglas/Rock/Hill acquisitions</t>
  </si>
  <si>
    <t>Douglas/Rock/Hill relocations</t>
  </si>
  <si>
    <t>Douglas/Rock/Hill block improvements</t>
  </si>
  <si>
    <t>Douglas/Rock/Hill Developer Support</t>
  </si>
  <si>
    <t>h bro rock/hill tenants home loss  SI</t>
  </si>
  <si>
    <t>h bro rock/hill relocation SHO</t>
  </si>
  <si>
    <t>h bro rock/hill block impts. IRS</t>
  </si>
  <si>
    <t>Lower Broughton acquisitions</t>
  </si>
  <si>
    <t>Lower Broughton relocations</t>
  </si>
  <si>
    <t>Areas of Stabilisation acquisitions</t>
  </si>
  <si>
    <t>Seedley South acquisitions</t>
  </si>
  <si>
    <t>Seedley South Block Improvements</t>
  </si>
  <si>
    <t>Seedley South relocations</t>
  </si>
  <si>
    <t>Seedley South Environmentals</t>
  </si>
  <si>
    <t>Seedley South Developer support</t>
  </si>
  <si>
    <t>DS</t>
  </si>
  <si>
    <t>Douglas/Rock/Hill Sustaining Neighbourhoods</t>
  </si>
  <si>
    <t>HB</t>
  </si>
  <si>
    <t>LB</t>
  </si>
  <si>
    <t>S AND L</t>
  </si>
  <si>
    <t>A of s</t>
  </si>
  <si>
    <t>del</t>
  </si>
  <si>
    <t>Flatline Bid</t>
  </si>
  <si>
    <t>Actual</t>
  </si>
  <si>
    <t>Reduction from Bid</t>
  </si>
  <si>
    <t>VERSION 5 (29/2/8)</t>
  </si>
  <si>
    <t>Appendix 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</si>
</sst>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00"/>
    <numFmt numFmtId="166" formatCode="0.0"/>
    <numFmt numFmtId="167" formatCode="#,##0.000_ ;[Red]\-#,##0.000\ "/>
    <numFmt numFmtId="168" formatCode="0.0%"/>
    <numFmt numFmtId="169" formatCode="0.000000"/>
    <numFmt numFmtId="170" formatCode="0.00000"/>
    <numFmt numFmtId="171" formatCode="&quot;£&quot;#,##0.000000"/>
    <numFmt numFmtId="172" formatCode="0.000000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16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/>
    </xf>
    <xf numFmtId="16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164" fontId="0" fillId="0" borderId="4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16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164" fontId="0" fillId="0" borderId="22" xfId="0" applyNumberFormat="1" applyBorder="1" applyAlignment="1">
      <alignment/>
    </xf>
    <xf numFmtId="0" fontId="1" fillId="0" borderId="4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workbookViewId="0" topLeftCell="B1">
      <selection activeCell="N1" sqref="N1"/>
    </sheetView>
  </sheetViews>
  <sheetFormatPr defaultColWidth="9.140625" defaultRowHeight="12.75"/>
  <cols>
    <col min="1" max="1" width="5.00390625" style="0" hidden="1" customWidth="1"/>
    <col min="3" max="3" width="11.00390625" style="0" customWidth="1"/>
    <col min="4" max="4" width="8.8515625" style="0" customWidth="1"/>
    <col min="5" max="5" width="28.140625" style="0" customWidth="1"/>
    <col min="6" max="6" width="10.140625" style="0" customWidth="1"/>
    <col min="12" max="13" width="0" style="0" hidden="1" customWidth="1"/>
    <col min="15" max="15" width="7.7109375" style="0" customWidth="1"/>
  </cols>
  <sheetData>
    <row r="1" ht="15">
      <c r="N1" s="90" t="s">
        <v>111</v>
      </c>
    </row>
    <row r="2" ht="12.75">
      <c r="C2" s="2" t="s">
        <v>23</v>
      </c>
    </row>
    <row r="4" spans="2:6" ht="12.75">
      <c r="B4" s="2" t="s">
        <v>24</v>
      </c>
      <c r="F4" s="6" t="s">
        <v>5</v>
      </c>
    </row>
    <row r="5" ht="13.5" thickBot="1"/>
    <row r="6" spans="6:14" ht="13.5" thickBot="1">
      <c r="F6" s="51" t="s">
        <v>18</v>
      </c>
      <c r="G6" s="9"/>
      <c r="H6" s="52" t="s">
        <v>20</v>
      </c>
      <c r="I6" s="9"/>
      <c r="J6" s="52" t="s">
        <v>21</v>
      </c>
      <c r="K6" s="9"/>
      <c r="L6" s="9"/>
      <c r="M6" s="9"/>
      <c r="N6" s="53" t="s">
        <v>10</v>
      </c>
    </row>
    <row r="7" ht="13.5" thickBot="1"/>
    <row r="8" spans="2:14" ht="13.5" thickBot="1">
      <c r="B8" s="6"/>
      <c r="C8" t="s">
        <v>107</v>
      </c>
      <c r="F8" s="49">
        <v>17.68</v>
      </c>
      <c r="G8" s="50"/>
      <c r="H8" s="50">
        <v>16.64</v>
      </c>
      <c r="I8" s="50"/>
      <c r="J8" s="50">
        <v>15.6</v>
      </c>
      <c r="K8" s="50"/>
      <c r="L8" s="50"/>
      <c r="M8" s="40"/>
      <c r="N8" s="40">
        <f>SUM(F8:J8)</f>
        <v>49.92</v>
      </c>
    </row>
    <row r="9" spans="2:14" ht="13.5" thickBot="1">
      <c r="B9" s="6"/>
      <c r="C9" t="s">
        <v>108</v>
      </c>
      <c r="F9" s="49">
        <v>17.306</v>
      </c>
      <c r="G9" s="50"/>
      <c r="H9" s="50">
        <v>14.377</v>
      </c>
      <c r="I9" s="50"/>
      <c r="J9" s="50">
        <v>12.287</v>
      </c>
      <c r="K9" s="50"/>
      <c r="L9" s="50"/>
      <c r="M9" s="50"/>
      <c r="N9" s="40">
        <f>SUM(F9:J9)</f>
        <v>43.97</v>
      </c>
    </row>
    <row r="10" spans="2:14" ht="13.5" thickBot="1">
      <c r="B10" s="6"/>
      <c r="C10" t="s">
        <v>109</v>
      </c>
      <c r="F10" s="49">
        <f>SUM(F9-F8)</f>
        <v>-0.3739999999999988</v>
      </c>
      <c r="G10" s="50"/>
      <c r="H10" s="50">
        <f>SUM(H9-H8)</f>
        <v>-2.263</v>
      </c>
      <c r="I10" s="50"/>
      <c r="J10" s="50">
        <f>SUM(J9-J8)</f>
        <v>-3.312999999999999</v>
      </c>
      <c r="K10" s="50"/>
      <c r="L10" s="50"/>
      <c r="M10" s="50"/>
      <c r="N10" s="40">
        <f>SUM(N9-N8)</f>
        <v>-5.950000000000003</v>
      </c>
    </row>
    <row r="11" spans="2:14" ht="12.75">
      <c r="B11" s="6"/>
      <c r="F11" s="11"/>
      <c r="G11" s="11"/>
      <c r="H11" s="11"/>
      <c r="I11" s="11"/>
      <c r="J11" s="11"/>
      <c r="K11" s="11"/>
      <c r="L11" s="11"/>
      <c r="M11" s="11"/>
      <c r="N11" s="11"/>
    </row>
    <row r="12" spans="2:14" ht="12.75">
      <c r="B12" s="2" t="s">
        <v>32</v>
      </c>
      <c r="N12" s="5"/>
    </row>
    <row r="13" spans="2:14" ht="12.75">
      <c r="B13" s="1" t="s">
        <v>3</v>
      </c>
      <c r="C13" s="2"/>
      <c r="E13" s="5">
        <f>SUM(N16:N25)</f>
        <v>9.272</v>
      </c>
      <c r="N13" s="5"/>
    </row>
    <row r="14" spans="2:14" ht="12.75">
      <c r="B14" s="1"/>
      <c r="C14" s="2"/>
      <c r="E14" s="5"/>
      <c r="N14" s="5"/>
    </row>
    <row r="15" spans="2:14" ht="12.75">
      <c r="B15" s="1"/>
      <c r="C15" s="2"/>
      <c r="D15" s="54" t="s">
        <v>75</v>
      </c>
      <c r="E15" s="55"/>
      <c r="N15" s="5"/>
    </row>
    <row r="16" spans="1:15" ht="12.75">
      <c r="A16" t="s">
        <v>30</v>
      </c>
      <c r="C16" s="15">
        <v>1.1</v>
      </c>
      <c r="D16" s="25" t="s">
        <v>59</v>
      </c>
      <c r="E16" s="8"/>
      <c r="F16" s="22">
        <v>1.5</v>
      </c>
      <c r="G16" s="23"/>
      <c r="H16" s="22">
        <v>2</v>
      </c>
      <c r="I16" s="23"/>
      <c r="J16" s="22">
        <v>0</v>
      </c>
      <c r="K16" s="22"/>
      <c r="L16" s="22"/>
      <c r="M16" s="21"/>
      <c r="N16" s="24">
        <f>SUM(F16:L16)</f>
        <v>3.5</v>
      </c>
      <c r="O16" s="1" t="s">
        <v>27</v>
      </c>
    </row>
    <row r="17" spans="1:15" ht="12.75">
      <c r="A17" t="s">
        <v>30</v>
      </c>
      <c r="C17" s="15">
        <v>1.4</v>
      </c>
      <c r="D17" s="25" t="s">
        <v>60</v>
      </c>
      <c r="E17" s="8"/>
      <c r="F17" s="11">
        <v>0.14</v>
      </c>
      <c r="G17" s="8"/>
      <c r="H17" s="11">
        <v>0.05</v>
      </c>
      <c r="I17" s="8"/>
      <c r="J17" s="11">
        <v>0.047</v>
      </c>
      <c r="K17" s="11"/>
      <c r="L17" s="11"/>
      <c r="M17" s="8"/>
      <c r="N17" s="26">
        <f>SUM(F17:L17)</f>
        <v>0.237</v>
      </c>
      <c r="O17" s="1" t="s">
        <v>27</v>
      </c>
    </row>
    <row r="18" spans="1:15" ht="12.75">
      <c r="A18" t="s">
        <v>30</v>
      </c>
      <c r="C18" s="15" t="s">
        <v>14</v>
      </c>
      <c r="D18" s="25" t="s">
        <v>61</v>
      </c>
      <c r="E18" s="8"/>
      <c r="F18" s="11">
        <v>0.279</v>
      </c>
      <c r="G18" s="8"/>
      <c r="H18" s="11">
        <v>0.388</v>
      </c>
      <c r="I18" s="8"/>
      <c r="J18" s="11">
        <v>0.075</v>
      </c>
      <c r="K18" s="11"/>
      <c r="L18" s="11"/>
      <c r="M18" s="8"/>
      <c r="N18" s="26">
        <f>SUM(F18:L18)</f>
        <v>0.742</v>
      </c>
      <c r="O18" s="1" t="s">
        <v>27</v>
      </c>
    </row>
    <row r="19" spans="3:15" ht="12.75">
      <c r="C19" s="15"/>
      <c r="D19" s="60"/>
      <c r="E19" s="60"/>
      <c r="F19" s="75"/>
      <c r="G19" s="60"/>
      <c r="H19" s="75"/>
      <c r="I19" s="60"/>
      <c r="J19" s="75"/>
      <c r="K19" s="75"/>
      <c r="L19" s="75"/>
      <c r="M19" s="60"/>
      <c r="N19" s="75"/>
      <c r="O19" s="1"/>
    </row>
    <row r="20" spans="3:15" ht="12.75">
      <c r="C20" s="15"/>
      <c r="D20" s="56" t="s">
        <v>76</v>
      </c>
      <c r="E20" s="57"/>
      <c r="F20" s="33"/>
      <c r="G20" s="21"/>
      <c r="H20" s="33"/>
      <c r="I20" s="21"/>
      <c r="J20" s="33"/>
      <c r="K20" s="33"/>
      <c r="L20" s="33"/>
      <c r="M20" s="21"/>
      <c r="N20" s="24"/>
      <c r="O20" s="1"/>
    </row>
    <row r="21" spans="1:15" ht="12.75">
      <c r="A21" t="s">
        <v>30</v>
      </c>
      <c r="C21" s="15" t="s">
        <v>15</v>
      </c>
      <c r="D21" s="25" t="s">
        <v>62</v>
      </c>
      <c r="E21" s="8"/>
      <c r="F21" s="27">
        <v>0.323</v>
      </c>
      <c r="G21" s="19"/>
      <c r="H21" s="27">
        <v>0.3</v>
      </c>
      <c r="I21" s="8"/>
      <c r="J21" s="11">
        <v>0.192</v>
      </c>
      <c r="K21" s="11"/>
      <c r="L21" s="11"/>
      <c r="M21" s="8"/>
      <c r="N21" s="26">
        <f>SUM(F21:L21)</f>
        <v>0.815</v>
      </c>
      <c r="O21" s="1" t="s">
        <v>27</v>
      </c>
    </row>
    <row r="22" spans="1:15" ht="12.75">
      <c r="A22" t="s">
        <v>30</v>
      </c>
      <c r="C22" s="15" t="s">
        <v>11</v>
      </c>
      <c r="D22" s="25" t="s">
        <v>63</v>
      </c>
      <c r="E22" s="8"/>
      <c r="F22" s="30">
        <v>0.78</v>
      </c>
      <c r="G22" s="31"/>
      <c r="H22" s="30">
        <v>0.42</v>
      </c>
      <c r="I22" s="31"/>
      <c r="J22" s="30">
        <v>0.18</v>
      </c>
      <c r="K22" s="30"/>
      <c r="L22" s="30"/>
      <c r="M22" s="29"/>
      <c r="N22" s="32">
        <f>SUM(F22:L22)</f>
        <v>1.38</v>
      </c>
      <c r="O22" s="1" t="s">
        <v>27</v>
      </c>
    </row>
    <row r="23" spans="3:15" ht="12.75">
      <c r="C23" s="15"/>
      <c r="D23" s="60"/>
      <c r="E23" s="60"/>
      <c r="F23" s="30"/>
      <c r="G23" s="31"/>
      <c r="H23" s="30"/>
      <c r="I23" s="31"/>
      <c r="J23" s="30"/>
      <c r="K23" s="30"/>
      <c r="L23" s="30"/>
      <c r="M23" s="29"/>
      <c r="N23" s="36"/>
      <c r="O23" s="1"/>
    </row>
    <row r="24" spans="3:15" ht="12.75">
      <c r="C24" s="15"/>
      <c r="D24" s="77" t="s">
        <v>81</v>
      </c>
      <c r="E24" s="78"/>
      <c r="F24" s="27"/>
      <c r="G24" s="19"/>
      <c r="H24" s="27"/>
      <c r="I24" s="19"/>
      <c r="J24" s="27"/>
      <c r="K24" s="27"/>
      <c r="L24" s="27"/>
      <c r="M24" s="8"/>
      <c r="N24" s="26"/>
      <c r="O24" s="1"/>
    </row>
    <row r="25" spans="1:15" ht="12.75">
      <c r="A25" t="s">
        <v>31</v>
      </c>
      <c r="C25" s="15" t="s">
        <v>69</v>
      </c>
      <c r="D25" s="28" t="s">
        <v>64</v>
      </c>
      <c r="E25" s="29"/>
      <c r="F25" s="30">
        <v>2.598</v>
      </c>
      <c r="G25" s="31"/>
      <c r="H25" s="30"/>
      <c r="I25" s="31"/>
      <c r="J25" s="30"/>
      <c r="K25" s="30"/>
      <c r="L25" s="30"/>
      <c r="M25" s="29"/>
      <c r="N25" s="32">
        <f>SUM(F25:L25)</f>
        <v>2.598</v>
      </c>
      <c r="O25" s="1" t="s">
        <v>27</v>
      </c>
    </row>
    <row r="26" spans="3:15" ht="12.75">
      <c r="C26" s="15"/>
      <c r="F26" s="12"/>
      <c r="G26" s="13"/>
      <c r="H26" s="12"/>
      <c r="I26" s="13"/>
      <c r="J26" s="12"/>
      <c r="K26" s="12"/>
      <c r="L26" s="12"/>
      <c r="N26" s="5"/>
      <c r="O26" s="1"/>
    </row>
    <row r="27" spans="2:14" ht="12.75">
      <c r="B27" s="1" t="s">
        <v>7</v>
      </c>
      <c r="C27" s="15"/>
      <c r="E27" s="5">
        <f>SUM(N29:N64)</f>
        <v>15.980999999999998</v>
      </c>
      <c r="F27" s="5"/>
      <c r="N27" s="5"/>
    </row>
    <row r="28" spans="2:14" ht="12.75">
      <c r="B28" s="1"/>
      <c r="C28" s="15"/>
      <c r="D28" s="56" t="s">
        <v>77</v>
      </c>
      <c r="E28" s="55"/>
      <c r="F28" s="5"/>
      <c r="N28" s="5"/>
    </row>
    <row r="29" spans="1:15" ht="12.75">
      <c r="A29" t="s">
        <v>30</v>
      </c>
      <c r="C29" s="15">
        <v>2.1</v>
      </c>
      <c r="D29" s="25" t="s">
        <v>47</v>
      </c>
      <c r="E29" s="8"/>
      <c r="F29" s="33">
        <v>0.458</v>
      </c>
      <c r="G29" s="21"/>
      <c r="H29" s="21"/>
      <c r="I29" s="21"/>
      <c r="J29" s="21"/>
      <c r="K29" s="21"/>
      <c r="L29" s="33"/>
      <c r="M29" s="21"/>
      <c r="N29" s="24">
        <f>SUM(F29:L29)</f>
        <v>0.458</v>
      </c>
      <c r="O29" s="1" t="s">
        <v>27</v>
      </c>
    </row>
    <row r="30" spans="1:15" ht="12.75">
      <c r="A30" t="s">
        <v>30</v>
      </c>
      <c r="C30" s="15">
        <v>2.3</v>
      </c>
      <c r="D30" s="25" t="s">
        <v>48</v>
      </c>
      <c r="E30" s="8"/>
      <c r="F30" s="11">
        <f>3.1-0.359</f>
        <v>2.741</v>
      </c>
      <c r="G30" s="8"/>
      <c r="H30" s="11">
        <f>2.3-2.063</f>
        <v>0.23699999999999966</v>
      </c>
      <c r="I30" s="8"/>
      <c r="J30" s="8"/>
      <c r="K30" s="8"/>
      <c r="L30" s="8"/>
      <c r="M30" s="8"/>
      <c r="N30" s="26">
        <f>SUM(F30:L30)</f>
        <v>2.9779999999999998</v>
      </c>
      <c r="O30" s="1" t="s">
        <v>27</v>
      </c>
    </row>
    <row r="31" spans="1:15" ht="12.75">
      <c r="A31" t="s">
        <v>30</v>
      </c>
      <c r="C31" s="15">
        <v>2.6</v>
      </c>
      <c r="D31" s="25" t="s">
        <v>46</v>
      </c>
      <c r="E31" s="8"/>
      <c r="F31" s="11">
        <v>0.2</v>
      </c>
      <c r="G31" s="8"/>
      <c r="H31" s="11"/>
      <c r="I31" s="8"/>
      <c r="J31" s="8"/>
      <c r="K31" s="8"/>
      <c r="L31" s="8"/>
      <c r="M31" s="8"/>
      <c r="N31" s="26">
        <f>SUM(F31:L31)</f>
        <v>0.2</v>
      </c>
      <c r="O31" s="1" t="s">
        <v>27</v>
      </c>
    </row>
    <row r="32" spans="3:15" ht="12.75">
      <c r="C32" s="15"/>
      <c r="D32" s="60"/>
      <c r="E32" s="60"/>
      <c r="F32" s="75"/>
      <c r="G32" s="60"/>
      <c r="H32" s="75"/>
      <c r="I32" s="60"/>
      <c r="J32" s="60"/>
      <c r="K32" s="60"/>
      <c r="L32" s="60"/>
      <c r="M32" s="60"/>
      <c r="N32" s="75"/>
      <c r="O32" s="1"/>
    </row>
    <row r="33" spans="3:15" ht="12.75">
      <c r="C33" s="15"/>
      <c r="D33" s="77" t="s">
        <v>78</v>
      </c>
      <c r="E33" s="78"/>
      <c r="F33" s="11"/>
      <c r="G33" s="8"/>
      <c r="H33" s="11"/>
      <c r="I33" s="8"/>
      <c r="J33" s="8"/>
      <c r="K33" s="8"/>
      <c r="L33" s="8"/>
      <c r="M33" s="8"/>
      <c r="N33" s="26"/>
      <c r="O33" s="1"/>
    </row>
    <row r="34" spans="1:15" ht="12.75">
      <c r="A34" t="s">
        <v>30</v>
      </c>
      <c r="C34" s="15">
        <v>2.24</v>
      </c>
      <c r="D34" s="25" t="s">
        <v>45</v>
      </c>
      <c r="E34" s="8"/>
      <c r="F34" s="11">
        <v>1.3</v>
      </c>
      <c r="G34" s="8"/>
      <c r="H34" s="8"/>
      <c r="I34" s="8"/>
      <c r="J34" s="8"/>
      <c r="K34" s="19"/>
      <c r="L34" s="19"/>
      <c r="M34" s="8"/>
      <c r="N34" s="26">
        <f>SUM(F34:J34)</f>
        <v>1.3</v>
      </c>
      <c r="O34" s="1" t="s">
        <v>27</v>
      </c>
    </row>
    <row r="35" spans="3:15" ht="12.75">
      <c r="C35" s="15"/>
      <c r="D35" s="60"/>
      <c r="E35" s="60"/>
      <c r="F35" s="75"/>
      <c r="G35" s="60"/>
      <c r="H35" s="60"/>
      <c r="I35" s="60"/>
      <c r="J35" s="60"/>
      <c r="K35" s="65"/>
      <c r="L35" s="65"/>
      <c r="M35" s="60"/>
      <c r="N35" s="75"/>
      <c r="O35" s="1"/>
    </row>
    <row r="36" spans="3:15" ht="12.75">
      <c r="C36" s="15"/>
      <c r="D36" s="77" t="s">
        <v>79</v>
      </c>
      <c r="E36" s="78"/>
      <c r="F36" s="11"/>
      <c r="G36" s="8"/>
      <c r="H36" s="8"/>
      <c r="I36" s="8"/>
      <c r="J36" s="8"/>
      <c r="K36" s="19"/>
      <c r="L36" s="19"/>
      <c r="M36" s="8"/>
      <c r="N36" s="26"/>
      <c r="O36" s="1"/>
    </row>
    <row r="37" spans="1:15" ht="12.75">
      <c r="A37" t="s">
        <v>30</v>
      </c>
      <c r="C37" s="15">
        <v>2.19</v>
      </c>
      <c r="D37" s="25" t="s">
        <v>49</v>
      </c>
      <c r="E37" s="8"/>
      <c r="F37" s="41">
        <v>0.112</v>
      </c>
      <c r="G37" s="42"/>
      <c r="H37" s="41">
        <v>0.224</v>
      </c>
      <c r="I37" s="19"/>
      <c r="J37" s="41">
        <v>1.192</v>
      </c>
      <c r="K37" s="42"/>
      <c r="L37" s="42"/>
      <c r="M37" s="8"/>
      <c r="N37" s="26">
        <f>SUM(F37:L37)</f>
        <v>1.528</v>
      </c>
      <c r="O37" s="3" t="s">
        <v>28</v>
      </c>
    </row>
    <row r="38" spans="3:15" ht="12.75">
      <c r="C38" s="15"/>
      <c r="D38" s="60"/>
      <c r="E38" s="60"/>
      <c r="F38" s="63"/>
      <c r="G38" s="64"/>
      <c r="H38" s="63"/>
      <c r="I38" s="65"/>
      <c r="J38" s="63"/>
      <c r="K38" s="64"/>
      <c r="L38" s="64"/>
      <c r="M38" s="60"/>
      <c r="N38" s="75"/>
      <c r="O38" s="3"/>
    </row>
    <row r="39" spans="3:15" ht="12.75">
      <c r="C39" s="15"/>
      <c r="D39" s="77" t="s">
        <v>80</v>
      </c>
      <c r="E39" s="78"/>
      <c r="F39" s="41"/>
      <c r="G39" s="42"/>
      <c r="H39" s="41"/>
      <c r="I39" s="19"/>
      <c r="J39" s="41"/>
      <c r="K39" s="42"/>
      <c r="L39" s="42"/>
      <c r="M39" s="8"/>
      <c r="N39" s="26"/>
      <c r="O39" s="3"/>
    </row>
    <row r="40" spans="1:15" ht="12.75">
      <c r="A40" t="s">
        <v>30</v>
      </c>
      <c r="C40" s="15" t="s">
        <v>19</v>
      </c>
      <c r="D40" s="25" t="s">
        <v>65</v>
      </c>
      <c r="E40" s="8"/>
      <c r="F40" s="41">
        <v>0.05</v>
      </c>
      <c r="G40" s="42"/>
      <c r="H40" s="41">
        <v>0.05</v>
      </c>
      <c r="I40" s="19"/>
      <c r="J40" s="41">
        <v>0.15</v>
      </c>
      <c r="K40" s="42"/>
      <c r="L40" s="42"/>
      <c r="M40" s="8"/>
      <c r="N40" s="26">
        <f>SUM(F40:L40)</f>
        <v>0.25</v>
      </c>
      <c r="O40" s="3" t="s">
        <v>28</v>
      </c>
    </row>
    <row r="41" spans="1:15" ht="12.75">
      <c r="A41" t="s">
        <v>30</v>
      </c>
      <c r="C41" s="15"/>
      <c r="D41" s="25" t="s">
        <v>72</v>
      </c>
      <c r="E41" s="8"/>
      <c r="F41" s="41"/>
      <c r="G41" s="42"/>
      <c r="H41" s="41"/>
      <c r="I41" s="19"/>
      <c r="J41" s="41">
        <v>0.093</v>
      </c>
      <c r="K41" s="42"/>
      <c r="L41" s="42"/>
      <c r="M41" s="8"/>
      <c r="N41" s="26">
        <f>SUM(F41:L41)</f>
        <v>0.093</v>
      </c>
      <c r="O41" s="3" t="s">
        <v>28</v>
      </c>
    </row>
    <row r="42" spans="3:15" ht="12.75">
      <c r="C42" s="15"/>
      <c r="D42" s="60"/>
      <c r="E42" s="60"/>
      <c r="F42" s="63"/>
      <c r="G42" s="64"/>
      <c r="H42" s="63"/>
      <c r="I42" s="65"/>
      <c r="J42" s="63"/>
      <c r="K42" s="64"/>
      <c r="L42" s="64"/>
      <c r="M42" s="60"/>
      <c r="N42" s="75"/>
      <c r="O42" s="3"/>
    </row>
    <row r="43" spans="3:15" ht="12.75">
      <c r="C43" s="15"/>
      <c r="D43" s="56" t="s">
        <v>82</v>
      </c>
      <c r="E43" s="57"/>
      <c r="F43" s="61"/>
      <c r="G43" s="62"/>
      <c r="H43" s="34"/>
      <c r="I43" s="23"/>
      <c r="J43" s="34"/>
      <c r="K43" s="62"/>
      <c r="L43" s="62"/>
      <c r="M43" s="21"/>
      <c r="N43" s="24"/>
      <c r="O43" s="3"/>
    </row>
    <row r="44" spans="1:15" ht="12.75">
      <c r="A44" t="s">
        <v>31</v>
      </c>
      <c r="C44" s="15" t="s">
        <v>70</v>
      </c>
      <c r="D44" s="25" t="s">
        <v>38</v>
      </c>
      <c r="E44" s="8"/>
      <c r="F44" s="41">
        <v>0.7</v>
      </c>
      <c r="G44" s="42"/>
      <c r="H44" s="41">
        <v>2.5</v>
      </c>
      <c r="I44" s="19"/>
      <c r="J44" s="41">
        <v>1.062</v>
      </c>
      <c r="K44" s="42"/>
      <c r="L44" s="42"/>
      <c r="M44" s="8"/>
      <c r="N44" s="26">
        <f>SUM(F44:L44)</f>
        <v>4.2620000000000005</v>
      </c>
      <c r="O44" s="3" t="s">
        <v>28</v>
      </c>
    </row>
    <row r="45" spans="3:15" ht="12.75">
      <c r="C45" s="15"/>
      <c r="D45" s="60"/>
      <c r="E45" s="60"/>
      <c r="F45" s="63"/>
      <c r="G45" s="64"/>
      <c r="H45" s="63"/>
      <c r="I45" s="65"/>
      <c r="J45" s="63"/>
      <c r="K45" s="64"/>
      <c r="L45" s="64"/>
      <c r="M45" s="60"/>
      <c r="N45" s="75"/>
      <c r="O45" s="3"/>
    </row>
    <row r="46" spans="3:15" ht="12.75">
      <c r="C46" s="15"/>
      <c r="D46" s="56" t="s">
        <v>83</v>
      </c>
      <c r="E46" s="58"/>
      <c r="F46" s="63"/>
      <c r="G46" s="64"/>
      <c r="H46" s="63"/>
      <c r="I46" s="65"/>
      <c r="J46" s="63"/>
      <c r="K46" s="64"/>
      <c r="L46" s="64"/>
      <c r="M46" s="60"/>
      <c r="N46" s="55"/>
      <c r="O46" s="3"/>
    </row>
    <row r="47" spans="1:15" ht="12.75">
      <c r="A47" t="s">
        <v>0</v>
      </c>
      <c r="C47" s="15" t="s">
        <v>70</v>
      </c>
      <c r="D47" s="25" t="s">
        <v>39</v>
      </c>
      <c r="E47" s="8"/>
      <c r="F47" s="41">
        <v>0.1</v>
      </c>
      <c r="G47" s="42"/>
      <c r="H47" s="41">
        <v>0.15</v>
      </c>
      <c r="I47" s="19"/>
      <c r="J47" s="41">
        <v>0.1</v>
      </c>
      <c r="K47" s="42"/>
      <c r="L47" s="42"/>
      <c r="M47" s="8"/>
      <c r="N47" s="26">
        <f>SUM(F47:L47)</f>
        <v>0.35</v>
      </c>
      <c r="O47" s="3" t="s">
        <v>28</v>
      </c>
    </row>
    <row r="48" spans="3:15" ht="12.75">
      <c r="C48" s="15"/>
      <c r="D48" s="60"/>
      <c r="E48" s="60"/>
      <c r="F48" s="63"/>
      <c r="G48" s="64"/>
      <c r="H48" s="63"/>
      <c r="I48" s="65"/>
      <c r="J48" s="63"/>
      <c r="K48" s="64"/>
      <c r="L48" s="64"/>
      <c r="M48" s="60"/>
      <c r="N48" s="75"/>
      <c r="O48" s="3"/>
    </row>
    <row r="49" spans="4:14" ht="12.75">
      <c r="D49" s="56" t="s">
        <v>85</v>
      </c>
      <c r="E49" s="57"/>
      <c r="F49" s="59"/>
      <c r="G49" s="60"/>
      <c r="H49" s="60"/>
      <c r="I49" s="60"/>
      <c r="J49" s="60"/>
      <c r="K49" s="60"/>
      <c r="L49" s="60"/>
      <c r="M49" s="60"/>
      <c r="N49" s="60"/>
    </row>
    <row r="50" spans="1:15" ht="12.75">
      <c r="A50" t="s">
        <v>30</v>
      </c>
      <c r="C50" s="15">
        <v>2.21</v>
      </c>
      <c r="D50" s="25" t="s">
        <v>84</v>
      </c>
      <c r="E50" s="8"/>
      <c r="F50" s="41">
        <v>0.112</v>
      </c>
      <c r="G50" s="19"/>
      <c r="H50" s="41">
        <v>0.224</v>
      </c>
      <c r="I50" s="19"/>
      <c r="J50" s="41">
        <v>0.899</v>
      </c>
      <c r="K50" s="42"/>
      <c r="L50" s="42"/>
      <c r="M50" s="8"/>
      <c r="N50" s="24">
        <f>SUM(F50:L50)</f>
        <v>1.235</v>
      </c>
      <c r="O50" s="3" t="s">
        <v>28</v>
      </c>
    </row>
    <row r="51" spans="3:15" ht="12.75">
      <c r="C51" s="15"/>
      <c r="D51" s="60"/>
      <c r="E51" s="60"/>
      <c r="F51" s="63"/>
      <c r="G51" s="65"/>
      <c r="H51" s="63"/>
      <c r="I51" s="65"/>
      <c r="J51" s="63"/>
      <c r="K51" s="64"/>
      <c r="L51" s="64"/>
      <c r="M51" s="60"/>
      <c r="N51" s="75"/>
      <c r="O51" s="3"/>
    </row>
    <row r="52" spans="3:15" ht="12.75">
      <c r="C52" s="15"/>
      <c r="D52" s="77" t="s">
        <v>86</v>
      </c>
      <c r="E52" s="78"/>
      <c r="F52" s="45"/>
      <c r="G52" s="44"/>
      <c r="H52" s="45"/>
      <c r="I52" s="44"/>
      <c r="J52" s="45"/>
      <c r="K52" s="43"/>
      <c r="L52" s="43"/>
      <c r="M52" s="39"/>
      <c r="N52" s="73"/>
      <c r="O52" s="3"/>
    </row>
    <row r="53" spans="1:15" ht="12.75">
      <c r="A53" t="s">
        <v>30</v>
      </c>
      <c r="C53" s="15">
        <v>2.21</v>
      </c>
      <c r="D53" s="25" t="s">
        <v>89</v>
      </c>
      <c r="E53" s="8"/>
      <c r="F53" s="42"/>
      <c r="G53" s="19"/>
      <c r="H53" s="42"/>
      <c r="I53" s="19"/>
      <c r="J53" s="41">
        <v>0.119</v>
      </c>
      <c r="K53" s="42"/>
      <c r="L53" s="42"/>
      <c r="M53" s="8"/>
      <c r="N53" s="26">
        <f>SUM(F53:L53)</f>
        <v>0.119</v>
      </c>
      <c r="O53" s="3" t="s">
        <v>28</v>
      </c>
    </row>
    <row r="54" spans="1:15" ht="12.75">
      <c r="A54" t="s">
        <v>30</v>
      </c>
      <c r="C54" s="15" t="s">
        <v>16</v>
      </c>
      <c r="D54" s="25" t="s">
        <v>90</v>
      </c>
      <c r="E54" s="8"/>
      <c r="F54" s="41">
        <v>0.05</v>
      </c>
      <c r="G54" s="48"/>
      <c r="H54" s="41">
        <v>0.05</v>
      </c>
      <c r="I54" s="48"/>
      <c r="J54" s="41">
        <v>0.3</v>
      </c>
      <c r="K54" s="42"/>
      <c r="L54" s="42"/>
      <c r="M54" s="8"/>
      <c r="N54" s="26">
        <f>SUM(F54:L54)</f>
        <v>0.4</v>
      </c>
      <c r="O54" s="3" t="s">
        <v>28</v>
      </c>
    </row>
    <row r="55" spans="3:15" ht="12.75">
      <c r="C55" s="15"/>
      <c r="D55" s="60"/>
      <c r="E55" s="60"/>
      <c r="F55" s="63"/>
      <c r="G55" s="71"/>
      <c r="H55" s="63"/>
      <c r="I55" s="71"/>
      <c r="J55" s="63"/>
      <c r="K55" s="64"/>
      <c r="L55" s="64"/>
      <c r="M55" s="60"/>
      <c r="N55" s="75"/>
      <c r="O55" s="3"/>
    </row>
    <row r="56" spans="3:15" ht="12.75">
      <c r="C56" s="15"/>
      <c r="D56" s="54" t="s">
        <v>87</v>
      </c>
      <c r="E56" s="57"/>
      <c r="F56" s="34"/>
      <c r="G56" s="72"/>
      <c r="H56" s="34"/>
      <c r="I56" s="72"/>
      <c r="J56" s="34"/>
      <c r="K56" s="62"/>
      <c r="L56" s="62"/>
      <c r="M56" s="21"/>
      <c r="N56" s="24"/>
      <c r="O56" s="3"/>
    </row>
    <row r="57" spans="1:15" ht="12.75">
      <c r="A57" t="s">
        <v>31</v>
      </c>
      <c r="C57" s="15"/>
      <c r="D57" s="25" t="s">
        <v>91</v>
      </c>
      <c r="E57" s="8"/>
      <c r="F57" s="41">
        <v>0.1</v>
      </c>
      <c r="G57" s="48"/>
      <c r="H57" s="41">
        <v>1.192</v>
      </c>
      <c r="I57" s="48"/>
      <c r="J57" s="41">
        <v>0.1</v>
      </c>
      <c r="K57" s="42"/>
      <c r="L57" s="42"/>
      <c r="M57" s="8"/>
      <c r="N57" s="26">
        <f>SUM(F57:L57)</f>
        <v>1.3920000000000001</v>
      </c>
      <c r="O57" s="3" t="s">
        <v>28</v>
      </c>
    </row>
    <row r="58" spans="3:15" ht="12.75">
      <c r="C58" s="15" t="s">
        <v>70</v>
      </c>
      <c r="D58" s="66" t="s">
        <v>40</v>
      </c>
      <c r="E58" s="37"/>
      <c r="F58" s="46">
        <v>0.1</v>
      </c>
      <c r="G58" s="69"/>
      <c r="H58" s="46">
        <v>0.5</v>
      </c>
      <c r="I58" s="69"/>
      <c r="J58" s="46">
        <v>0.116</v>
      </c>
      <c r="K58" s="47"/>
      <c r="L58" s="47"/>
      <c r="M58" s="37"/>
      <c r="N58" s="38">
        <f>SUM(F58:L58)</f>
        <v>0.716</v>
      </c>
      <c r="O58" s="3" t="s">
        <v>28</v>
      </c>
    </row>
    <row r="59" spans="3:15" ht="12.75">
      <c r="C59" s="15"/>
      <c r="D59" s="60"/>
      <c r="E59" s="60"/>
      <c r="F59" s="63"/>
      <c r="G59" s="71"/>
      <c r="H59" s="63"/>
      <c r="I59" s="71"/>
      <c r="J59" s="63"/>
      <c r="K59" s="64"/>
      <c r="L59" s="64"/>
      <c r="M59" s="60"/>
      <c r="N59" s="75"/>
      <c r="O59" s="3"/>
    </row>
    <row r="60" spans="1:15" ht="12.75">
      <c r="A60" t="s">
        <v>100</v>
      </c>
      <c r="C60" s="15"/>
      <c r="D60" s="54" t="s">
        <v>88</v>
      </c>
      <c r="E60" s="57"/>
      <c r="F60" s="70"/>
      <c r="G60" s="71"/>
      <c r="H60" s="63"/>
      <c r="I60" s="71"/>
      <c r="J60" s="63"/>
      <c r="K60" s="64"/>
      <c r="L60" s="64"/>
      <c r="M60" s="60"/>
      <c r="N60" s="55"/>
      <c r="O60" s="3"/>
    </row>
    <row r="61" spans="3:15" ht="12.75">
      <c r="C61" s="15" t="s">
        <v>70</v>
      </c>
      <c r="D61" s="25" t="s">
        <v>44</v>
      </c>
      <c r="E61" s="8"/>
      <c r="F61" s="41"/>
      <c r="G61" s="48"/>
      <c r="H61" s="41"/>
      <c r="I61" s="48"/>
      <c r="J61" s="41">
        <v>0.5</v>
      </c>
      <c r="K61" s="42"/>
      <c r="L61" s="42"/>
      <c r="M61" s="8"/>
      <c r="N61" s="26">
        <f>SUM(F61:L61)</f>
        <v>0.5</v>
      </c>
      <c r="O61" s="3" t="s">
        <v>28</v>
      </c>
    </row>
    <row r="62" spans="3:15" ht="12.75">
      <c r="C62" s="15"/>
      <c r="D62" s="60"/>
      <c r="E62" s="60"/>
      <c r="F62" s="63"/>
      <c r="G62" s="71"/>
      <c r="H62" s="63"/>
      <c r="I62" s="71"/>
      <c r="J62" s="63"/>
      <c r="K62" s="64"/>
      <c r="L62" s="64"/>
      <c r="M62" s="60"/>
      <c r="N62" s="75"/>
      <c r="O62" s="3"/>
    </row>
    <row r="63" spans="1:14" ht="12.75">
      <c r="A63" t="s">
        <v>0</v>
      </c>
      <c r="D63" s="56" t="s">
        <v>101</v>
      </c>
      <c r="E63" s="58"/>
      <c r="F63" s="57"/>
      <c r="G63" s="59"/>
      <c r="H63" s="60"/>
      <c r="I63" s="60"/>
      <c r="J63" s="60"/>
      <c r="K63" s="60"/>
      <c r="L63" s="60"/>
      <c r="M63" s="60"/>
      <c r="N63" s="60"/>
    </row>
    <row r="64" spans="3:15" ht="12.75">
      <c r="C64" s="15" t="s">
        <v>70</v>
      </c>
      <c r="D64" s="28" t="s">
        <v>43</v>
      </c>
      <c r="E64" s="29"/>
      <c r="F64" s="67">
        <v>0.05</v>
      </c>
      <c r="G64" s="68"/>
      <c r="H64" s="67">
        <v>0.1</v>
      </c>
      <c r="I64" s="68"/>
      <c r="J64" s="67">
        <v>0.05</v>
      </c>
      <c r="K64" s="35"/>
      <c r="L64" s="35"/>
      <c r="M64" s="29"/>
      <c r="N64" s="32">
        <f>SUM(F64:L64)</f>
        <v>0.2</v>
      </c>
      <c r="O64" s="3" t="s">
        <v>28</v>
      </c>
    </row>
    <row r="65" spans="2:14" ht="12.75">
      <c r="B65" s="1" t="s">
        <v>8</v>
      </c>
      <c r="C65" s="15"/>
      <c r="E65" s="5">
        <f>SUM(N67:N70)</f>
        <v>13.514999999999999</v>
      </c>
      <c r="F65" s="5"/>
      <c r="K65" s="13"/>
      <c r="L65" s="13"/>
      <c r="N65" s="5"/>
    </row>
    <row r="66" spans="2:14" ht="12.75">
      <c r="B66" s="1"/>
      <c r="C66" s="15"/>
      <c r="D66" s="56" t="s">
        <v>92</v>
      </c>
      <c r="E66" s="55"/>
      <c r="F66" s="5"/>
      <c r="K66" s="13"/>
      <c r="L66" s="13"/>
      <c r="N66" s="5"/>
    </row>
    <row r="67" spans="1:15" ht="12.75">
      <c r="A67" t="s">
        <v>30</v>
      </c>
      <c r="C67" s="16">
        <v>2.1</v>
      </c>
      <c r="D67" s="25" t="s">
        <v>50</v>
      </c>
      <c r="E67" s="8"/>
      <c r="F67" s="33">
        <f>3.105+1</f>
        <v>4.105</v>
      </c>
      <c r="G67" s="21"/>
      <c r="H67" s="21">
        <f>0.662+1.5+2.84</f>
        <v>5.002</v>
      </c>
      <c r="I67" s="21"/>
      <c r="J67" s="21">
        <f>4.954-3.046+0.858</f>
        <v>2.766</v>
      </c>
      <c r="K67" s="23"/>
      <c r="L67" s="34"/>
      <c r="M67" s="21"/>
      <c r="N67" s="24">
        <f>SUM(F67:L67)</f>
        <v>11.873</v>
      </c>
      <c r="O67" s="1" t="s">
        <v>27</v>
      </c>
    </row>
    <row r="68" spans="3:15" ht="12.75">
      <c r="C68" s="16"/>
      <c r="D68" s="60"/>
      <c r="E68" s="60"/>
      <c r="F68" s="75"/>
      <c r="G68" s="60"/>
      <c r="H68" s="60"/>
      <c r="I68" s="60"/>
      <c r="J68" s="60"/>
      <c r="K68" s="65"/>
      <c r="L68" s="63"/>
      <c r="M68" s="60"/>
      <c r="N68" s="75"/>
      <c r="O68" s="1"/>
    </row>
    <row r="69" spans="3:15" ht="12.75">
      <c r="C69" s="16"/>
      <c r="D69" s="77" t="s">
        <v>93</v>
      </c>
      <c r="E69" s="78"/>
      <c r="F69" s="11"/>
      <c r="G69" s="8"/>
      <c r="H69" s="8"/>
      <c r="I69" s="8"/>
      <c r="J69" s="8"/>
      <c r="K69" s="19"/>
      <c r="L69" s="41"/>
      <c r="M69" s="8"/>
      <c r="N69" s="26"/>
      <c r="O69" s="1"/>
    </row>
    <row r="70" spans="3:15" ht="12.75">
      <c r="C70" s="16">
        <v>2.103</v>
      </c>
      <c r="D70" s="28" t="s">
        <v>51</v>
      </c>
      <c r="E70" s="29"/>
      <c r="F70" s="30">
        <v>0.88</v>
      </c>
      <c r="G70" s="31"/>
      <c r="H70" s="30">
        <v>0.15</v>
      </c>
      <c r="I70" s="31"/>
      <c r="J70" s="30">
        <f>1.47-0.858</f>
        <v>0.612</v>
      </c>
      <c r="K70" s="30"/>
      <c r="L70" s="35"/>
      <c r="M70" s="29"/>
      <c r="N70" s="32">
        <f>SUM(F70:L70)</f>
        <v>1.642</v>
      </c>
      <c r="O70" s="1" t="s">
        <v>27</v>
      </c>
    </row>
    <row r="71" spans="2:14" ht="12.75">
      <c r="B71" s="1" t="s">
        <v>34</v>
      </c>
      <c r="C71" s="16"/>
      <c r="E71" s="5">
        <f>SUM(N73)</f>
        <v>0.2</v>
      </c>
      <c r="F71" s="5"/>
      <c r="K71" s="13"/>
      <c r="L71" s="13"/>
      <c r="N71" s="5"/>
    </row>
    <row r="72" spans="2:14" ht="12.75">
      <c r="B72" s="1"/>
      <c r="C72" s="16"/>
      <c r="D72" s="1" t="s">
        <v>94</v>
      </c>
      <c r="E72" s="5"/>
      <c r="F72" s="5"/>
      <c r="K72" s="13"/>
      <c r="L72" s="13"/>
      <c r="N72" s="5"/>
    </row>
    <row r="73" spans="1:15" ht="12.75">
      <c r="A73" t="s">
        <v>30</v>
      </c>
      <c r="C73" s="16">
        <v>3.1</v>
      </c>
      <c r="D73" s="20" t="s">
        <v>52</v>
      </c>
      <c r="E73" s="21"/>
      <c r="F73" s="33">
        <v>0.2</v>
      </c>
      <c r="G73" s="21"/>
      <c r="H73" s="21">
        <v>0</v>
      </c>
      <c r="I73" s="21"/>
      <c r="J73" s="21">
        <v>0</v>
      </c>
      <c r="K73" s="23"/>
      <c r="L73" s="23"/>
      <c r="M73" s="21"/>
      <c r="N73" s="24">
        <f>SUM(F73:L73)</f>
        <v>0.2</v>
      </c>
      <c r="O73" s="1" t="s">
        <v>27</v>
      </c>
    </row>
    <row r="74" spans="2:15" ht="12.75">
      <c r="B74" s="1" t="s">
        <v>33</v>
      </c>
      <c r="C74" s="16"/>
      <c r="D74" s="25"/>
      <c r="E74" s="11">
        <f>SUM(N75)</f>
        <v>0.12</v>
      </c>
      <c r="F74" s="11"/>
      <c r="G74" s="8"/>
      <c r="H74" s="8"/>
      <c r="I74" s="8"/>
      <c r="J74" s="8"/>
      <c r="K74" s="19"/>
      <c r="L74" s="19"/>
      <c r="M74" s="8"/>
      <c r="N74" s="26"/>
      <c r="O74" s="1"/>
    </row>
    <row r="75" spans="3:15" ht="12.75">
      <c r="C75" s="17">
        <v>4.3</v>
      </c>
      <c r="D75" s="28" t="s">
        <v>53</v>
      </c>
      <c r="E75" s="29"/>
      <c r="F75" s="36">
        <v>0.12</v>
      </c>
      <c r="G75" s="29"/>
      <c r="H75" s="29">
        <v>0</v>
      </c>
      <c r="I75" s="29"/>
      <c r="J75" s="29">
        <v>0</v>
      </c>
      <c r="K75" s="31"/>
      <c r="L75" s="31"/>
      <c r="M75" s="29"/>
      <c r="N75" s="32">
        <f>SUM(F75:L75)</f>
        <v>0.12</v>
      </c>
      <c r="O75" s="1" t="s">
        <v>27</v>
      </c>
    </row>
    <row r="76" spans="2:15" ht="12.75">
      <c r="B76" s="1" t="s">
        <v>35</v>
      </c>
      <c r="C76" s="15"/>
      <c r="E76" s="5">
        <f>SUM(N78:N92)</f>
        <v>9.119</v>
      </c>
      <c r="F76" s="5"/>
      <c r="K76" s="13"/>
      <c r="L76" s="13"/>
      <c r="N76" s="5"/>
      <c r="O76" s="1"/>
    </row>
    <row r="77" spans="2:15" ht="12.75">
      <c r="B77" s="1"/>
      <c r="C77" s="15"/>
      <c r="D77" s="74" t="s">
        <v>95</v>
      </c>
      <c r="E77" s="55"/>
      <c r="F77" s="5"/>
      <c r="K77" s="13"/>
      <c r="L77" s="13"/>
      <c r="N77" s="5"/>
      <c r="O77" s="1"/>
    </row>
    <row r="78" spans="1:15" ht="12.75">
      <c r="A78" t="s">
        <v>30</v>
      </c>
      <c r="C78" s="15" t="s">
        <v>12</v>
      </c>
      <c r="D78" s="20" t="s">
        <v>54</v>
      </c>
      <c r="E78" s="21"/>
      <c r="F78" s="33">
        <v>0.9</v>
      </c>
      <c r="G78" s="21"/>
      <c r="H78" s="33">
        <v>1.35</v>
      </c>
      <c r="I78" s="21"/>
      <c r="J78" s="33">
        <v>0.85</v>
      </c>
      <c r="K78" s="23"/>
      <c r="L78" s="23"/>
      <c r="M78" s="21"/>
      <c r="N78" s="24">
        <f>SUM(F78:L78)</f>
        <v>3.1</v>
      </c>
      <c r="O78" s="1" t="s">
        <v>27</v>
      </c>
    </row>
    <row r="79" spans="3:15" ht="12.75">
      <c r="C79" s="15"/>
      <c r="D79" s="60"/>
      <c r="E79" s="60"/>
      <c r="F79" s="75"/>
      <c r="G79" s="60"/>
      <c r="H79" s="75"/>
      <c r="I79" s="60"/>
      <c r="J79" s="75"/>
      <c r="K79" s="65"/>
      <c r="L79" s="65"/>
      <c r="M79" s="60"/>
      <c r="N79" s="75"/>
      <c r="O79" s="1"/>
    </row>
    <row r="80" spans="3:15" ht="12.75">
      <c r="C80" s="15"/>
      <c r="D80" s="77" t="s">
        <v>97</v>
      </c>
      <c r="E80" s="78"/>
      <c r="F80" s="11"/>
      <c r="G80" s="8"/>
      <c r="H80" s="11"/>
      <c r="I80" s="8"/>
      <c r="J80" s="11"/>
      <c r="K80" s="19"/>
      <c r="L80" s="19"/>
      <c r="M80" s="8"/>
      <c r="N80" s="26"/>
      <c r="O80" s="1"/>
    </row>
    <row r="81" spans="3:15" ht="12.75">
      <c r="C81" s="15" t="s">
        <v>17</v>
      </c>
      <c r="D81" s="20" t="s">
        <v>73</v>
      </c>
      <c r="E81" s="8"/>
      <c r="F81" s="11">
        <v>0.162</v>
      </c>
      <c r="G81" s="8"/>
      <c r="H81" s="8">
        <v>0.108</v>
      </c>
      <c r="I81" s="8"/>
      <c r="J81" s="8"/>
      <c r="K81" s="19"/>
      <c r="L81" s="19"/>
      <c r="M81" s="8"/>
      <c r="N81" s="26">
        <f>SUM(F81:L81)</f>
        <v>0.27</v>
      </c>
      <c r="O81" s="1" t="s">
        <v>27</v>
      </c>
    </row>
    <row r="82" spans="3:15" ht="12.75">
      <c r="C82" s="15"/>
      <c r="D82" s="60"/>
      <c r="E82" s="60"/>
      <c r="F82" s="75"/>
      <c r="G82" s="60"/>
      <c r="H82" s="60"/>
      <c r="I82" s="60"/>
      <c r="J82" s="60"/>
      <c r="K82" s="65"/>
      <c r="L82" s="65"/>
      <c r="M82" s="60"/>
      <c r="N82" s="75"/>
      <c r="O82" s="1"/>
    </row>
    <row r="83" spans="3:15" ht="12.75">
      <c r="C83" s="15"/>
      <c r="D83" s="56" t="s">
        <v>96</v>
      </c>
      <c r="E83" s="57"/>
      <c r="F83" s="76"/>
      <c r="G83" s="21"/>
      <c r="H83" s="21"/>
      <c r="I83" s="21"/>
      <c r="J83" s="21"/>
      <c r="K83" s="23"/>
      <c r="L83" s="23"/>
      <c r="M83" s="21"/>
      <c r="N83" s="24"/>
      <c r="O83" s="1"/>
    </row>
    <row r="84" spans="1:15" ht="12.75">
      <c r="A84" t="s">
        <v>31</v>
      </c>
      <c r="C84" s="15"/>
      <c r="D84" s="25" t="s">
        <v>74</v>
      </c>
      <c r="E84" s="8"/>
      <c r="F84" s="11">
        <v>0.646</v>
      </c>
      <c r="G84" s="8"/>
      <c r="H84" s="8">
        <v>0.275</v>
      </c>
      <c r="I84" s="8"/>
      <c r="J84" s="8"/>
      <c r="K84" s="19"/>
      <c r="L84" s="19"/>
      <c r="M84" s="8"/>
      <c r="N84" s="26">
        <f>SUM(F84:L84)</f>
        <v>0.921</v>
      </c>
      <c r="O84" s="1" t="s">
        <v>27</v>
      </c>
    </row>
    <row r="85" spans="1:15" ht="12.75">
      <c r="A85" t="s">
        <v>31</v>
      </c>
      <c r="C85" s="15" t="s">
        <v>26</v>
      </c>
      <c r="D85" s="25" t="s">
        <v>55</v>
      </c>
      <c r="E85" s="8"/>
      <c r="F85" s="11">
        <v>1.746</v>
      </c>
      <c r="G85" s="8"/>
      <c r="H85" s="11">
        <v>0.1</v>
      </c>
      <c r="I85" s="8"/>
      <c r="J85" s="8">
        <v>0</v>
      </c>
      <c r="K85" s="19"/>
      <c r="L85" s="19"/>
      <c r="M85" s="8"/>
      <c r="N85" s="26">
        <f>SUM(F85:L85)</f>
        <v>1.846</v>
      </c>
      <c r="O85" s="1" t="s">
        <v>27</v>
      </c>
    </row>
    <row r="86" spans="3:15" ht="12.75">
      <c r="C86" s="15"/>
      <c r="D86" s="60"/>
      <c r="E86" s="60"/>
      <c r="F86" s="75"/>
      <c r="G86" s="60"/>
      <c r="H86" s="75"/>
      <c r="I86" s="60"/>
      <c r="J86" s="60"/>
      <c r="K86" s="65"/>
      <c r="L86" s="65"/>
      <c r="M86" s="60"/>
      <c r="N86" s="75"/>
      <c r="O86" s="1"/>
    </row>
    <row r="87" spans="3:15" ht="12.75">
      <c r="C87" s="15"/>
      <c r="D87" s="56" t="s">
        <v>98</v>
      </c>
      <c r="E87" s="57"/>
      <c r="F87" s="76"/>
      <c r="G87" s="21"/>
      <c r="H87" s="33"/>
      <c r="I87" s="21"/>
      <c r="J87" s="21"/>
      <c r="K87" s="23"/>
      <c r="L87" s="23"/>
      <c r="M87" s="21"/>
      <c r="N87" s="24"/>
      <c r="O87" s="1"/>
    </row>
    <row r="88" spans="1:15" ht="12.75">
      <c r="A88" t="s">
        <v>0</v>
      </c>
      <c r="C88" s="15" t="s">
        <v>29</v>
      </c>
      <c r="D88" s="25" t="s">
        <v>56</v>
      </c>
      <c r="E88" s="8"/>
      <c r="F88" s="11">
        <v>0.35</v>
      </c>
      <c r="G88" s="8"/>
      <c r="H88" s="11">
        <v>1</v>
      </c>
      <c r="I88" s="8"/>
      <c r="J88" s="11">
        <v>0.9</v>
      </c>
      <c r="K88" s="19"/>
      <c r="L88" s="19"/>
      <c r="M88" s="8"/>
      <c r="N88" s="26">
        <f>SUM(F88:L88)</f>
        <v>2.25</v>
      </c>
      <c r="O88" s="1" t="s">
        <v>27</v>
      </c>
    </row>
    <row r="89" spans="3:15" ht="12.75">
      <c r="C89" s="15"/>
      <c r="D89" s="60"/>
      <c r="E89" s="60"/>
      <c r="F89" s="75"/>
      <c r="G89" s="60"/>
      <c r="H89" s="75"/>
      <c r="I89" s="60"/>
      <c r="J89" s="75"/>
      <c r="K89" s="65"/>
      <c r="L89" s="65"/>
      <c r="M89" s="60"/>
      <c r="N89" s="75"/>
      <c r="O89" s="1"/>
    </row>
    <row r="90" spans="3:15" ht="12.75">
      <c r="C90" s="15"/>
      <c r="D90" s="56" t="s">
        <v>99</v>
      </c>
      <c r="E90" s="60"/>
      <c r="F90" s="75"/>
      <c r="G90" s="60"/>
      <c r="H90" s="75"/>
      <c r="I90" s="60"/>
      <c r="J90" s="75"/>
      <c r="K90" s="65"/>
      <c r="L90" s="65"/>
      <c r="M90" s="60"/>
      <c r="N90" s="55"/>
      <c r="O90" s="1"/>
    </row>
    <row r="91" spans="1:15" ht="12.75">
      <c r="A91" t="s">
        <v>100</v>
      </c>
      <c r="C91" s="15" t="s">
        <v>13</v>
      </c>
      <c r="D91" s="25" t="s">
        <v>57</v>
      </c>
      <c r="E91" s="8"/>
      <c r="F91" s="11">
        <v>0</v>
      </c>
      <c r="G91" s="8"/>
      <c r="H91" s="11">
        <v>0</v>
      </c>
      <c r="I91" s="8"/>
      <c r="J91" s="11">
        <v>0.5</v>
      </c>
      <c r="K91" s="19"/>
      <c r="L91" s="19"/>
      <c r="M91" s="8"/>
      <c r="N91" s="26">
        <f>SUM(F91:L91)</f>
        <v>0.5</v>
      </c>
      <c r="O91" s="1" t="s">
        <v>27</v>
      </c>
    </row>
    <row r="92" spans="3:15" ht="12.75">
      <c r="C92" s="15">
        <v>6.13</v>
      </c>
      <c r="D92" s="28" t="s">
        <v>58</v>
      </c>
      <c r="E92" s="29"/>
      <c r="F92" s="36"/>
      <c r="G92" s="29"/>
      <c r="H92" s="36"/>
      <c r="I92" s="29"/>
      <c r="J92" s="29">
        <v>0.232</v>
      </c>
      <c r="K92" s="31"/>
      <c r="L92" s="31"/>
      <c r="M92" s="29"/>
      <c r="N92" s="32">
        <f>SUM(F92:L92)</f>
        <v>0.232</v>
      </c>
      <c r="O92" s="1" t="s">
        <v>27</v>
      </c>
    </row>
    <row r="93" spans="6:14" ht="12.75">
      <c r="F93" s="5"/>
      <c r="K93" s="13"/>
      <c r="L93" s="13"/>
      <c r="N93" s="5"/>
    </row>
    <row r="94" spans="2:15" ht="12.75">
      <c r="B94" s="1" t="s">
        <v>1</v>
      </c>
      <c r="D94" t="s">
        <v>22</v>
      </c>
      <c r="E94" s="5">
        <f>SUM(N94)</f>
        <v>3.5180000000000002</v>
      </c>
      <c r="F94" s="5">
        <v>1.385</v>
      </c>
      <c r="H94" s="5">
        <v>1.15</v>
      </c>
      <c r="I94" s="5"/>
      <c r="J94" s="5">
        <v>0.983</v>
      </c>
      <c r="K94" s="5"/>
      <c r="L94" s="5"/>
      <c r="N94" s="5">
        <f>SUM(F94:L94)</f>
        <v>3.5180000000000002</v>
      </c>
      <c r="O94" s="1" t="s">
        <v>27</v>
      </c>
    </row>
    <row r="95" spans="2:15" ht="12.75">
      <c r="B95" s="1" t="s">
        <v>6</v>
      </c>
      <c r="D95" t="s">
        <v>25</v>
      </c>
      <c r="E95" s="5">
        <f>SUM(N95)</f>
        <v>2.1</v>
      </c>
      <c r="F95" s="5">
        <v>0.5</v>
      </c>
      <c r="H95" s="5">
        <v>0.8</v>
      </c>
      <c r="I95" s="5"/>
      <c r="J95" s="5">
        <v>0.8</v>
      </c>
      <c r="K95" s="5"/>
      <c r="L95" s="5"/>
      <c r="N95" s="5">
        <f>SUM(F95:L95)</f>
        <v>2.1</v>
      </c>
      <c r="O95" s="1" t="s">
        <v>27</v>
      </c>
    </row>
    <row r="96" ht="13.5" thickBot="1"/>
    <row r="97" spans="2:15" ht="13.5" thickBot="1">
      <c r="B97" s="1" t="s">
        <v>4</v>
      </c>
      <c r="D97" s="5">
        <f>SUM(E94:E95,E76,E74,E71,E65,E27,E13)</f>
        <v>53.824999999999996</v>
      </c>
      <c r="F97" s="7">
        <f>SUM(F16:F95)</f>
        <v>22.687</v>
      </c>
      <c r="H97" s="7">
        <f>SUM(H16:H95)</f>
        <v>18.32</v>
      </c>
      <c r="J97" s="7">
        <f>SUM(J16:J95)</f>
        <v>12.818</v>
      </c>
      <c r="K97" s="8"/>
      <c r="L97" s="7">
        <f>SUM(L16:L95)</f>
        <v>0</v>
      </c>
      <c r="N97" s="10">
        <f>SUM(N16:N95)</f>
        <v>53.82500000000001</v>
      </c>
      <c r="O97" s="5"/>
    </row>
    <row r="98" spans="2:15" ht="13.5" thickBot="1">
      <c r="B98" s="1"/>
      <c r="D98" s="5"/>
      <c r="E98" t="s">
        <v>41</v>
      </c>
      <c r="F98" s="8">
        <f>0.7+1.598+3.083</f>
        <v>5.381</v>
      </c>
      <c r="H98" s="11">
        <f>3.943</f>
        <v>3.943</v>
      </c>
      <c r="J98" s="8">
        <v>0.531</v>
      </c>
      <c r="K98" s="8"/>
      <c r="L98" s="8"/>
      <c r="N98" s="11">
        <f>SUM(F98,H98,J98,L98)</f>
        <v>9.855</v>
      </c>
      <c r="O98" s="5"/>
    </row>
    <row r="99" spans="2:15" ht="13.5" thickBot="1">
      <c r="B99" s="1"/>
      <c r="D99" s="5"/>
      <c r="E99" t="s">
        <v>42</v>
      </c>
      <c r="F99" s="14">
        <f>SUM(F97-F98)</f>
        <v>17.306</v>
      </c>
      <c r="H99" s="7">
        <f>SUM(H97-H98)</f>
        <v>14.377</v>
      </c>
      <c r="J99" s="14">
        <f>SUM(J97-J98)</f>
        <v>12.286999999999999</v>
      </c>
      <c r="K99" s="8"/>
      <c r="L99" s="7">
        <f>SUM(L97-L98)</f>
        <v>0</v>
      </c>
      <c r="N99" s="7">
        <f>SUM(N97-N98)</f>
        <v>43.97000000000001</v>
      </c>
      <c r="O99" s="5"/>
    </row>
    <row r="101" spans="4:14" ht="12.75">
      <c r="D101" s="3" t="s">
        <v>27</v>
      </c>
      <c r="E101" s="4" t="s">
        <v>36</v>
      </c>
      <c r="F101" s="5">
        <f>SUM(F16:F31,F34,F67,F70,F73:F75,F78:F81,F84:F91,F94:F95)</f>
        <v>21.313000000000002</v>
      </c>
      <c r="H101" s="5">
        <f>SUM(H16:H31,H34,H67,H70,H73:H75,H78:H81,H84:H91,H94:H95)</f>
        <v>13.33</v>
      </c>
      <c r="J101" s="5">
        <f>SUM(J16:J31,J34,J67,J70,J73:J75,J78:J81,J84:J92,J94:J95)</f>
        <v>8.137</v>
      </c>
      <c r="K101" s="5"/>
      <c r="L101" s="5">
        <f>SUM(L16:L31,L34,L67,L70,L73:L75,L78:L81,L85:L92,L94:L95)</f>
        <v>0</v>
      </c>
      <c r="N101" s="5">
        <f>SUM(F101:L101)</f>
        <v>42.78</v>
      </c>
    </row>
    <row r="102" spans="4:14" ht="13.5" thickBot="1">
      <c r="D102" s="6" t="s">
        <v>28</v>
      </c>
      <c r="E102" s="4" t="s">
        <v>37</v>
      </c>
      <c r="F102" s="5">
        <f>SUM(F37:F47,F50:F64)</f>
        <v>1.3740000000000003</v>
      </c>
      <c r="H102" s="5">
        <f>SUM(H37:H47,H50:H64)</f>
        <v>4.989999999999999</v>
      </c>
      <c r="J102" s="5">
        <f>SUM(J37:J47,J50:J64)</f>
        <v>4.680999999999999</v>
      </c>
      <c r="K102" s="5"/>
      <c r="L102" s="5">
        <f>SUM(L37:L47,L50:L64)</f>
        <v>0</v>
      </c>
      <c r="N102" s="5">
        <f>SUM(F102:L102)</f>
        <v>11.044999999999998</v>
      </c>
    </row>
    <row r="103" spans="5:15" ht="13.5" thickBot="1">
      <c r="E103" s="15" t="s">
        <v>4</v>
      </c>
      <c r="F103" s="14">
        <f>SUM(F101:F102)</f>
        <v>22.687</v>
      </c>
      <c r="H103" s="14">
        <f>SUM(H101:H102)</f>
        <v>18.32</v>
      </c>
      <c r="J103" s="14">
        <f>SUM(J101:J102)</f>
        <v>12.818</v>
      </c>
      <c r="K103" s="11"/>
      <c r="L103" s="14">
        <f>SUM(L101:L102)</f>
        <v>0</v>
      </c>
      <c r="N103" s="14">
        <f>SUM(F103,H103,J103,L103)</f>
        <v>53.825</v>
      </c>
      <c r="O103" s="5"/>
    </row>
    <row r="105" ht="13.5" thickBot="1"/>
    <row r="106" spans="4:14" ht="13.5" thickBot="1">
      <c r="D106" t="s">
        <v>66</v>
      </c>
      <c r="F106" s="7">
        <f>SUM(F97)</f>
        <v>22.687</v>
      </c>
      <c r="H106" s="7">
        <f>SUM(H97)</f>
        <v>18.32</v>
      </c>
      <c r="J106" s="7">
        <f>SUM(J97)</f>
        <v>12.818</v>
      </c>
      <c r="N106" s="7">
        <f>SUM(F106,H106,J106)</f>
        <v>53.825</v>
      </c>
    </row>
    <row r="107" ht="12.75">
      <c r="D107" t="s">
        <v>67</v>
      </c>
    </row>
    <row r="108" spans="5:14" ht="12.75">
      <c r="E108" t="s">
        <v>2</v>
      </c>
      <c r="F108" s="5">
        <f>SUM(F9)</f>
        <v>17.306</v>
      </c>
      <c r="H108" s="5">
        <f>SUM(H9)</f>
        <v>14.377</v>
      </c>
      <c r="J108" s="5">
        <f>SUM(J9)</f>
        <v>12.287</v>
      </c>
      <c r="N108" s="5">
        <f>SUM(F108,H108,J108)</f>
        <v>43.97</v>
      </c>
    </row>
    <row r="109" spans="5:14" ht="12.75">
      <c r="E109" t="s">
        <v>71</v>
      </c>
      <c r="F109">
        <v>2.298</v>
      </c>
      <c r="H109" s="11">
        <v>0.7</v>
      </c>
      <c r="N109" s="5">
        <f>SUM(F109,H109,J109)</f>
        <v>2.998</v>
      </c>
    </row>
    <row r="110" spans="5:14" ht="13.5" thickBot="1">
      <c r="E110" t="s">
        <v>9</v>
      </c>
      <c r="F110">
        <v>3.083</v>
      </c>
      <c r="H110">
        <v>3.243</v>
      </c>
      <c r="J110">
        <v>0.531</v>
      </c>
      <c r="N110" s="5">
        <f>SUM(F110,H110,J110)</f>
        <v>6.857</v>
      </c>
    </row>
    <row r="111" spans="5:15" ht="13.5" thickBot="1">
      <c r="E111" t="s">
        <v>68</v>
      </c>
      <c r="F111" s="14">
        <f>SUM(F108:F110)</f>
        <v>22.686999999999998</v>
      </c>
      <c r="H111" s="14">
        <f>SUM(H108:H110)</f>
        <v>18.32</v>
      </c>
      <c r="J111" s="14">
        <f>SUM(J108:J110)</f>
        <v>12.818000000000001</v>
      </c>
      <c r="N111" s="14">
        <f>SUM(F111,H111,J111)</f>
        <v>53.825</v>
      </c>
      <c r="O111" s="5"/>
    </row>
    <row r="112" ht="12.75">
      <c r="B112" t="s">
        <v>110</v>
      </c>
    </row>
    <row r="113" spans="3:14" ht="12.75" hidden="1">
      <c r="C113" t="s">
        <v>3</v>
      </c>
      <c r="D113" t="s">
        <v>30</v>
      </c>
      <c r="F113" s="5">
        <f>SUM(F16:F22)</f>
        <v>3.0220000000000002</v>
      </c>
      <c r="H113" s="5">
        <f>SUM(H16:H22)</f>
        <v>3.1579999999999995</v>
      </c>
      <c r="J113" s="5">
        <f>SUM(J16:J22)</f>
        <v>0.494</v>
      </c>
      <c r="N113" s="5">
        <f>SUM(F113:J113)</f>
        <v>6.6739999999999995</v>
      </c>
    </row>
    <row r="114" spans="4:14" ht="12.75" hidden="1">
      <c r="D114" t="s">
        <v>31</v>
      </c>
      <c r="F114" s="5">
        <f>SUM(F25)</f>
        <v>2.598</v>
      </c>
      <c r="N114" s="5">
        <f>SUM(F114:J114)</f>
        <v>2.598</v>
      </c>
    </row>
    <row r="115" spans="6:14" ht="13.5" hidden="1" thickBot="1">
      <c r="F115" s="49">
        <f>SUM(F113:F114)</f>
        <v>5.62</v>
      </c>
      <c r="G115" s="18"/>
      <c r="H115" s="50">
        <f>SUM(H113:H114)</f>
        <v>3.1579999999999995</v>
      </c>
      <c r="I115" s="18"/>
      <c r="J115" s="50">
        <f>SUM(J113:J114)</f>
        <v>0.494</v>
      </c>
      <c r="K115" s="18"/>
      <c r="L115" s="18"/>
      <c r="M115" s="18"/>
      <c r="N115" s="40">
        <f>SUM(N113:N114)</f>
        <v>9.271999999999998</v>
      </c>
    </row>
    <row r="116" spans="3:14" ht="12.75" hidden="1">
      <c r="C116" t="s">
        <v>102</v>
      </c>
      <c r="D116" t="s">
        <v>30</v>
      </c>
      <c r="F116" s="5">
        <f>SUM(F29:F40,F50,F53:F54)</f>
        <v>5.023000000000001</v>
      </c>
      <c r="H116" s="5">
        <f>SUM(H29:H40,H50,H53:H54)</f>
        <v>0.7849999999999997</v>
      </c>
      <c r="J116" s="5">
        <f>SUM(J29:J41,J50,J53:J54)</f>
        <v>2.7529999999999992</v>
      </c>
      <c r="N116" s="5">
        <f aca="true" t="shared" si="0" ref="N116:N125">SUM(F116:J116)</f>
        <v>8.561</v>
      </c>
    </row>
    <row r="117" spans="4:14" ht="12.75" hidden="1">
      <c r="D117" t="s">
        <v>31</v>
      </c>
      <c r="F117" s="5">
        <f>SUM(F44,F57,F58)</f>
        <v>0.8999999999999999</v>
      </c>
      <c r="H117" s="5">
        <f>SUM(H44,H57,H58)</f>
        <v>4.192</v>
      </c>
      <c r="J117" s="5">
        <f>SUM(J44,J57,J58)</f>
        <v>1.2780000000000002</v>
      </c>
      <c r="N117" s="5">
        <f t="shared" si="0"/>
        <v>6.370000000000001</v>
      </c>
    </row>
    <row r="118" spans="4:14" ht="12.75" hidden="1">
      <c r="D118" t="s">
        <v>0</v>
      </c>
      <c r="F118" s="5">
        <f>SUM(F47,F64)</f>
        <v>0.15000000000000002</v>
      </c>
      <c r="H118" s="5">
        <f>SUM(H47,H64)</f>
        <v>0.25</v>
      </c>
      <c r="J118" s="5">
        <f>SUM(J47,J64)</f>
        <v>0.15000000000000002</v>
      </c>
      <c r="N118" s="5">
        <f t="shared" si="0"/>
        <v>0.55</v>
      </c>
    </row>
    <row r="119" spans="4:14" ht="12.75" hidden="1">
      <c r="D119" t="s">
        <v>100</v>
      </c>
      <c r="F119" s="5">
        <f>SUM(F61)</f>
        <v>0</v>
      </c>
      <c r="H119" s="5">
        <f>SUM(H61)</f>
        <v>0</v>
      </c>
      <c r="J119" s="5">
        <f>SUM(J61)</f>
        <v>0.5</v>
      </c>
      <c r="N119" s="5">
        <f t="shared" si="0"/>
        <v>0.5</v>
      </c>
    </row>
    <row r="120" spans="6:14" ht="13.5" hidden="1" thickBot="1">
      <c r="F120" s="49">
        <f>SUM(F116:F119)</f>
        <v>6.073</v>
      </c>
      <c r="G120" s="18"/>
      <c r="H120" s="50">
        <f>SUM(H116:H119)</f>
        <v>5.227</v>
      </c>
      <c r="I120" s="18"/>
      <c r="J120" s="50">
        <f>SUM(J116:J119)</f>
        <v>4.681</v>
      </c>
      <c r="K120" s="18"/>
      <c r="L120" s="18"/>
      <c r="M120" s="18"/>
      <c r="N120" s="40">
        <f t="shared" si="0"/>
        <v>15.981000000000002</v>
      </c>
    </row>
    <row r="121" spans="3:14" ht="13.5" hidden="1" thickBot="1">
      <c r="C121" t="s">
        <v>103</v>
      </c>
      <c r="D121" t="s">
        <v>30</v>
      </c>
      <c r="F121" s="49">
        <f>SUM(F67:F70)</f>
        <v>4.985</v>
      </c>
      <c r="G121" s="18"/>
      <c r="H121" s="50">
        <f>SUM(H67:H70)</f>
        <v>5.152</v>
      </c>
      <c r="I121" s="18"/>
      <c r="J121" s="50">
        <f>SUM(J67:J70)</f>
        <v>3.378</v>
      </c>
      <c r="K121" s="18"/>
      <c r="L121" s="18"/>
      <c r="M121" s="18"/>
      <c r="N121" s="40">
        <f t="shared" si="0"/>
        <v>13.515</v>
      </c>
    </row>
    <row r="122" spans="3:14" ht="12.75" hidden="1">
      <c r="C122" t="s">
        <v>104</v>
      </c>
      <c r="D122" t="s">
        <v>30</v>
      </c>
      <c r="F122" s="5">
        <f>SUM(F78:F81)</f>
        <v>1.062</v>
      </c>
      <c r="H122" s="5">
        <f>SUM(H78:H81)</f>
        <v>1.4580000000000002</v>
      </c>
      <c r="J122" s="5">
        <f>SUM(J78:J81)</f>
        <v>0.85</v>
      </c>
      <c r="N122" s="5">
        <f t="shared" si="0"/>
        <v>3.3700000000000006</v>
      </c>
    </row>
    <row r="123" spans="4:14" ht="12.75" hidden="1">
      <c r="D123" t="s">
        <v>31</v>
      </c>
      <c r="F123" s="5">
        <f>SUM(F84,F85)</f>
        <v>2.392</v>
      </c>
      <c r="H123" s="5">
        <f>SUM(H84,H85)</f>
        <v>0.375</v>
      </c>
      <c r="J123" s="5">
        <f>SUM(J85)</f>
        <v>0</v>
      </c>
      <c r="N123" s="5">
        <f t="shared" si="0"/>
        <v>2.767</v>
      </c>
    </row>
    <row r="124" spans="4:14" ht="12.75" hidden="1">
      <c r="D124" t="s">
        <v>0</v>
      </c>
      <c r="F124" s="5">
        <f>SUM(F88)</f>
        <v>0.35</v>
      </c>
      <c r="H124" s="5">
        <f>SUM(H88)</f>
        <v>1</v>
      </c>
      <c r="J124" s="5">
        <f>SUM(J88)</f>
        <v>0.9</v>
      </c>
      <c r="N124" s="5">
        <f t="shared" si="0"/>
        <v>2.25</v>
      </c>
    </row>
    <row r="125" spans="4:14" ht="12.75" hidden="1">
      <c r="D125" t="s">
        <v>100</v>
      </c>
      <c r="F125" s="5">
        <f>SUM(F91:F92)</f>
        <v>0</v>
      </c>
      <c r="H125" s="5">
        <f>SUM(H91:H92)</f>
        <v>0</v>
      </c>
      <c r="J125" s="5">
        <f>SUM(J91:J92)</f>
        <v>0.732</v>
      </c>
      <c r="N125" s="5">
        <f t="shared" si="0"/>
        <v>0.732</v>
      </c>
    </row>
    <row r="126" spans="6:14" ht="13.5" hidden="1" thickBot="1">
      <c r="F126" s="49">
        <f>SUM(F122:F125)</f>
        <v>3.804</v>
      </c>
      <c r="G126" s="18"/>
      <c r="H126" s="49">
        <f>SUM(H122:H125)</f>
        <v>2.833</v>
      </c>
      <c r="I126" s="18"/>
      <c r="J126" s="49">
        <f>SUM(J122:J125)</f>
        <v>2.482</v>
      </c>
      <c r="K126" s="18"/>
      <c r="L126" s="18"/>
      <c r="M126" s="18"/>
      <c r="N126" s="40">
        <f>SUM(F126,H126,J126)</f>
        <v>9.119</v>
      </c>
    </row>
    <row r="127" spans="3:14" ht="13.5" hidden="1" thickBot="1">
      <c r="C127" t="s">
        <v>105</v>
      </c>
      <c r="D127" t="s">
        <v>30</v>
      </c>
      <c r="F127" s="49">
        <f>SUM(F73:F75)</f>
        <v>0.32</v>
      </c>
      <c r="G127" s="18"/>
      <c r="H127" s="18"/>
      <c r="I127" s="18"/>
      <c r="J127" s="18"/>
      <c r="K127" s="18"/>
      <c r="L127" s="18"/>
      <c r="M127" s="18"/>
      <c r="N127" s="40">
        <f>SUM(F127,H127,J127)</f>
        <v>0.32</v>
      </c>
    </row>
    <row r="128" spans="3:14" ht="13.5" hidden="1" thickBot="1">
      <c r="C128" t="s">
        <v>106</v>
      </c>
      <c r="F128" s="49">
        <f>SUM(F94)</f>
        <v>1.385</v>
      </c>
      <c r="G128" s="18"/>
      <c r="H128" s="50">
        <f>SUM(H94)</f>
        <v>1.15</v>
      </c>
      <c r="I128" s="18"/>
      <c r="J128" s="50">
        <f>SUM(J94)</f>
        <v>0.983</v>
      </c>
      <c r="K128" s="18"/>
      <c r="L128" s="18"/>
      <c r="M128" s="18"/>
      <c r="N128" s="40">
        <f>SUM(F128,H128,J128)</f>
        <v>3.5180000000000002</v>
      </c>
    </row>
    <row r="129" spans="3:14" ht="13.5" hidden="1" thickBot="1">
      <c r="C129" t="s">
        <v>25</v>
      </c>
      <c r="F129" s="49">
        <f>SUM(F95)</f>
        <v>0.5</v>
      </c>
      <c r="G129" s="18"/>
      <c r="H129" s="50">
        <f>SUM(H95)</f>
        <v>0.8</v>
      </c>
      <c r="I129" s="18"/>
      <c r="J129" s="50">
        <f>SUM(J95)</f>
        <v>0.8</v>
      </c>
      <c r="K129" s="18"/>
      <c r="L129" s="18"/>
      <c r="M129" s="18"/>
      <c r="N129" s="40">
        <f>SUM(F129,H129,J129)</f>
        <v>2.1</v>
      </c>
    </row>
    <row r="130" spans="6:14" ht="12.75" hidden="1">
      <c r="F130" s="5">
        <f>SUM(F115,F120,F121,F126,F127,F128,F129)</f>
        <v>22.687</v>
      </c>
      <c r="G130" s="5"/>
      <c r="H130" s="5">
        <f>SUM(H115,H120,H121,H126,H127,H128,H129)</f>
        <v>18.319999999999997</v>
      </c>
      <c r="I130" s="5"/>
      <c r="J130" s="5">
        <f>SUM(J115,J120,J121,J126,J127,J128,J129)</f>
        <v>12.818000000000001</v>
      </c>
      <c r="K130" s="5"/>
      <c r="L130" s="5">
        <f>SUM(L115,L120,L121,L126,L127,L128,L129)</f>
        <v>0</v>
      </c>
      <c r="M130" s="5">
        <f>SUM(M115,M120,M121,M126,M127,M128,M129)</f>
        <v>0</v>
      </c>
      <c r="N130" s="5">
        <f>SUM(N115,N120,N121,N126,N127,N128,N129)</f>
        <v>53.825</v>
      </c>
    </row>
    <row r="131" ht="12.75" hidden="1"/>
    <row r="132" ht="12.75" hidden="1"/>
    <row r="133" ht="12.75" hidden="1"/>
  </sheetData>
  <printOptions/>
  <pageMargins left="0.25" right="0.25" top="0.32" bottom="0.32" header="0.25" footer="0.24"/>
  <pageSetup fitToHeight="0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Q34"/>
  <sheetViews>
    <sheetView workbookViewId="0" topLeftCell="A1">
      <selection activeCell="D38" sqref="A1:IV16384"/>
    </sheetView>
  </sheetViews>
  <sheetFormatPr defaultColWidth="9.140625" defaultRowHeight="12.75"/>
  <sheetData>
    <row r="2" spans="10:14" ht="13.5" thickBot="1">
      <c r="J2" s="6"/>
      <c r="N2" s="79"/>
    </row>
    <row r="3" spans="6:13" ht="12.75">
      <c r="F3" s="6"/>
      <c r="G3" s="6"/>
      <c r="H3" s="6"/>
      <c r="I3" s="6"/>
      <c r="K3" s="82"/>
      <c r="L3" s="83"/>
      <c r="M3" s="84"/>
    </row>
    <row r="4" spans="11:13" ht="12.75">
      <c r="K4" s="85"/>
      <c r="L4" s="8"/>
      <c r="M4" s="86"/>
    </row>
    <row r="5" spans="11:13" ht="12.75">
      <c r="K5" s="85"/>
      <c r="L5" s="8"/>
      <c r="M5" s="86"/>
    </row>
    <row r="6" spans="11:13" ht="12.75">
      <c r="K6" s="85"/>
      <c r="L6" s="8"/>
      <c r="M6" s="86"/>
    </row>
    <row r="7" spans="11:13" ht="13.5" thickBot="1">
      <c r="K7" s="85"/>
      <c r="L7" s="8"/>
      <c r="M7" s="86"/>
    </row>
    <row r="8" spans="6:17" ht="13.5" thickBot="1">
      <c r="F8" s="80"/>
      <c r="G8" s="18"/>
      <c r="H8" s="18"/>
      <c r="I8" s="81"/>
      <c r="K8" s="80"/>
      <c r="L8" s="18"/>
      <c r="M8" s="81"/>
      <c r="O8" s="80"/>
      <c r="P8" s="18"/>
      <c r="Q8" s="81"/>
    </row>
    <row r="9" spans="11:13" ht="12.75">
      <c r="K9" s="87"/>
      <c r="L9" s="88"/>
      <c r="M9" s="89"/>
    </row>
    <row r="10" spans="11:13" ht="12.75">
      <c r="K10" s="85"/>
      <c r="L10" s="8"/>
      <c r="M10" s="86"/>
    </row>
    <row r="11" spans="11:13" ht="12.75">
      <c r="K11" s="85"/>
      <c r="L11" s="8"/>
      <c r="M11" s="86"/>
    </row>
    <row r="12" spans="11:13" ht="13.5" thickBot="1">
      <c r="K12" s="85"/>
      <c r="L12" s="8"/>
      <c r="M12" s="86"/>
    </row>
    <row r="13" spans="6:13" ht="13.5" thickBot="1">
      <c r="F13" s="80"/>
      <c r="G13" s="18"/>
      <c r="H13" s="18"/>
      <c r="I13" s="7"/>
      <c r="K13" s="80"/>
      <c r="L13" s="18"/>
      <c r="M13" s="81"/>
    </row>
    <row r="17" ht="13.5" thickBot="1"/>
    <row r="18" spans="6:9" ht="13.5" thickBot="1">
      <c r="F18" s="80"/>
      <c r="G18" s="18"/>
      <c r="H18" s="18"/>
      <c r="I18" s="81"/>
    </row>
    <row r="22" ht="13.5" thickBot="1"/>
    <row r="23" spans="6:15" ht="13.5" thickBot="1">
      <c r="F23" s="80"/>
      <c r="G23" s="18"/>
      <c r="H23" s="18"/>
      <c r="I23" s="81"/>
      <c r="K23" s="80"/>
      <c r="L23" s="18"/>
      <c r="M23" s="81"/>
      <c r="O23" s="7"/>
    </row>
    <row r="27" ht="13.5" thickBot="1"/>
    <row r="28" spans="6:17" ht="13.5" thickBot="1">
      <c r="F28" s="80"/>
      <c r="G28" s="18"/>
      <c r="H28" s="18"/>
      <c r="I28" s="81"/>
      <c r="K28" s="80"/>
      <c r="L28" s="18"/>
      <c r="M28" s="81"/>
      <c r="O28" s="80"/>
      <c r="P28" s="18"/>
      <c r="Q28" s="81"/>
    </row>
    <row r="33" ht="13.5" thickBot="1"/>
    <row r="34" spans="6:13" ht="13.5" thickBot="1">
      <c r="F34" s="80"/>
      <c r="G34" s="18"/>
      <c r="H34" s="18"/>
      <c r="I34" s="81"/>
      <c r="K34" s="80"/>
      <c r="L34" s="18"/>
      <c r="M34" s="81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 Housing</dc:creator>
  <cp:keywords/>
  <dc:description/>
  <cp:lastModifiedBy>perspkidd</cp:lastModifiedBy>
  <cp:lastPrinted>2008-05-07T12:06:47Z</cp:lastPrinted>
  <dcterms:created xsi:type="dcterms:W3CDTF">2004-01-16T15:26:26Z</dcterms:created>
  <dcterms:modified xsi:type="dcterms:W3CDTF">2008-05-07T12:53:29Z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