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pp 16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<sst xmlns="http://schemas.openxmlformats.org/spreadsheetml/2006/main" count="69" uniqueCount="55">
  <si>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Year</t>
  </si>
  <si>
    <t>Formula</t>
  </si>
  <si>
    <t>Guideline</t>
  </si>
  <si>
    <t>Limit</t>
  </si>
  <si>
    <t>April</t>
  </si>
  <si>
    <t>Actual</t>
  </si>
  <si>
    <t>Rent</t>
  </si>
  <si>
    <t>Increase</t>
  </si>
  <si>
    <t xml:space="preserve"> at March</t>
  </si>
  <si>
    <t>£</t>
  </si>
  <si>
    <t>Starting Point</t>
  </si>
  <si>
    <t>Now</t>
  </si>
  <si>
    <t>2001/02</t>
  </si>
  <si>
    <t>plus 10% diff</t>
  </si>
  <si>
    <t>Year 1</t>
  </si>
  <si>
    <t>2002/03</t>
  </si>
  <si>
    <t>)</t>
  </si>
  <si>
    <t>plus 20% diff</t>
  </si>
  <si>
    <t>Year 2</t>
  </si>
  <si>
    <t>2003/04</t>
  </si>
  <si>
    <t>plus 30% diff</t>
  </si>
  <si>
    <t>Year 3</t>
  </si>
  <si>
    <t>2004/05</t>
  </si>
  <si>
    <t>plus 40% diff</t>
  </si>
  <si>
    <t>caps &amp; limits</t>
  </si>
  <si>
    <t>Year 4</t>
  </si>
  <si>
    <t>2005/06</t>
  </si>
  <si>
    <t>plus 50% diff</t>
  </si>
  <si>
    <t>Year 5</t>
  </si>
  <si>
    <t>2006/07</t>
  </si>
  <si>
    <t>plus 60% diff</t>
  </si>
  <si>
    <t>Year 6</t>
  </si>
  <si>
    <t>2007/08</t>
  </si>
  <si>
    <t>plus 70% diff</t>
  </si>
  <si>
    <t>Year 7</t>
  </si>
  <si>
    <t>2008/09</t>
  </si>
  <si>
    <t>plus 80% diff</t>
  </si>
  <si>
    <t>Year 8</t>
  </si>
  <si>
    <t>2009/10</t>
  </si>
  <si>
    <t>plus 90% diff</t>
  </si>
  <si>
    <t>Year 9</t>
  </si>
  <si>
    <t>2010/11</t>
  </si>
  <si>
    <t>plus 100% diff</t>
  </si>
  <si>
    <t>Year 10</t>
  </si>
  <si>
    <t>2011/12</t>
  </si>
  <si>
    <t>(Exemplification based on 52 weeks)</t>
  </si>
  <si>
    <t>(with further de-pooling)</t>
  </si>
  <si>
    <t>RPI (3.3%) +0.5%</t>
  </si>
  <si>
    <t>RPI (1.7%) +0.5%</t>
  </si>
  <si>
    <t>RPI (2.8%) +0.5%</t>
  </si>
  <si>
    <t>RPI (3.1%) +0.5%</t>
  </si>
  <si>
    <t>RPI (2.7%) +0.5%</t>
  </si>
  <si>
    <t>% Increase</t>
  </si>
  <si>
    <t>Inflation + 0.5%</t>
  </si>
  <si>
    <t>Rent Restructuring Plan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</si>
</sst>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sz val="10"/>
      <name val="Comic Sans MS"/>
      <family val="4"/>
    </font>
    <font>
      <u val="single"/>
      <sz val="10"/>
      <name val="Arial"/>
      <family val="2"/>
    </font>
    <font>
      <u val="single"/>
      <sz val="10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10" fontId="0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/>
    </xf>
    <xf numFmtId="1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right"/>
    </xf>
    <xf numFmtId="10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0" xfId="0" applyNumberFormat="1" applyFont="1" applyAlignment="1" quotePrefix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28125" style="2" bestFit="1" customWidth="1"/>
    <col min="2" max="2" width="7.421875" style="2" customWidth="1"/>
    <col min="3" max="3" width="8.421875" style="20" customWidth="1"/>
    <col min="4" max="4" width="8.57421875" style="20" customWidth="1"/>
    <col min="5" max="5" width="9.421875" style="2" customWidth="1"/>
    <col min="6" max="6" width="9.00390625" style="2" customWidth="1"/>
    <col min="7" max="7" width="9.28125" style="2" customWidth="1"/>
    <col min="8" max="8" width="1.421875" style="2" customWidth="1"/>
    <col min="9" max="10" width="9.140625" style="2" customWidth="1"/>
    <col min="11" max="11" width="3.140625" style="2" customWidth="1"/>
    <col min="12" max="12" width="10.28125" style="2" bestFit="1" customWidth="1"/>
    <col min="13" max="16384" width="9.140625" style="2" customWidth="1"/>
  </cols>
  <sheetData>
    <row r="1" spans="1:252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15.75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10" ht="15.75">
      <c r="A3" s="3"/>
      <c r="B3" s="3"/>
      <c r="C3" s="3"/>
      <c r="D3" s="3"/>
      <c r="E3" s="3" t="s">
        <v>46</v>
      </c>
      <c r="F3" s="3"/>
      <c r="G3" s="3"/>
      <c r="H3" s="3"/>
      <c r="I3" s="3"/>
      <c r="J3" s="3"/>
    </row>
    <row r="4" spans="1:12" s="6" customFormat="1" ht="15">
      <c r="A4" s="4"/>
      <c r="B4" s="4"/>
      <c r="C4" s="5"/>
      <c r="D4" s="5"/>
      <c r="E4" s="4"/>
      <c r="F4" s="4"/>
      <c r="G4" s="4"/>
      <c r="H4" s="4"/>
      <c r="I4" s="4"/>
      <c r="J4" s="4"/>
      <c r="L4" s="7"/>
    </row>
    <row r="5" spans="1:12" s="6" customFormat="1" ht="15">
      <c r="A5" s="8"/>
      <c r="B5" s="8"/>
      <c r="C5" s="27" t="s">
        <v>0</v>
      </c>
      <c r="D5" s="27"/>
      <c r="E5" s="8" t="s">
        <v>1</v>
      </c>
      <c r="F5" s="8" t="s">
        <v>2</v>
      </c>
      <c r="G5" s="8" t="s">
        <v>3</v>
      </c>
      <c r="H5" s="8"/>
      <c r="I5" s="8" t="s">
        <v>4</v>
      </c>
      <c r="J5" s="8" t="s">
        <v>5</v>
      </c>
      <c r="L5" s="9"/>
    </row>
    <row r="6" spans="1:10" ht="15">
      <c r="A6" s="8"/>
      <c r="B6" s="8"/>
      <c r="C6" s="8"/>
      <c r="D6" s="8"/>
      <c r="E6" s="8" t="s">
        <v>6</v>
      </c>
      <c r="F6" s="8" t="s">
        <v>6</v>
      </c>
      <c r="G6" s="8" t="s">
        <v>6</v>
      </c>
      <c r="H6" s="8"/>
      <c r="I6" s="8" t="s">
        <v>6</v>
      </c>
      <c r="J6" s="8" t="s">
        <v>6</v>
      </c>
    </row>
    <row r="7" spans="1:10" ht="15">
      <c r="A7" s="4"/>
      <c r="B7" s="4"/>
      <c r="C7" s="5"/>
      <c r="D7" s="5"/>
      <c r="E7" s="4"/>
      <c r="F7" s="4"/>
      <c r="G7" s="4"/>
      <c r="H7" s="4"/>
      <c r="I7" s="10" t="s">
        <v>7</v>
      </c>
      <c r="J7" s="10" t="s">
        <v>8</v>
      </c>
    </row>
    <row r="8" spans="1:10" ht="15">
      <c r="A8" s="4"/>
      <c r="B8" s="4"/>
      <c r="C8" s="5"/>
      <c r="D8" s="5"/>
      <c r="E8" s="8" t="s">
        <v>9</v>
      </c>
      <c r="F8" s="8" t="s">
        <v>9</v>
      </c>
      <c r="G8" s="8" t="s">
        <v>9</v>
      </c>
      <c r="H8" s="8"/>
      <c r="I8" s="8" t="s">
        <v>9</v>
      </c>
      <c r="J8" s="8" t="s">
        <v>9</v>
      </c>
    </row>
    <row r="9" spans="1:10" ht="15">
      <c r="A9" s="4"/>
      <c r="B9" s="4"/>
      <c r="C9" s="5"/>
      <c r="D9" s="5"/>
      <c r="E9" s="4"/>
      <c r="F9" s="4"/>
      <c r="G9" s="4"/>
      <c r="H9" s="4"/>
      <c r="I9" s="10"/>
      <c r="J9" s="4"/>
    </row>
    <row r="10" spans="1:10" ht="15">
      <c r="A10" s="11" t="s">
        <v>10</v>
      </c>
      <c r="B10" s="4"/>
      <c r="C10" s="5"/>
      <c r="D10" s="5"/>
      <c r="E10" s="12">
        <v>46.94</v>
      </c>
      <c r="F10" s="12">
        <v>36.7</v>
      </c>
      <c r="G10" s="12">
        <v>45.41</v>
      </c>
      <c r="H10" s="12"/>
      <c r="I10" s="13"/>
      <c r="J10" s="13">
        <v>45.9</v>
      </c>
    </row>
    <row r="11" spans="1:10" ht="15">
      <c r="A11" s="4" t="s">
        <v>47</v>
      </c>
      <c r="B11" s="14">
        <v>0.043</v>
      </c>
      <c r="C11" s="5"/>
      <c r="D11" s="5"/>
      <c r="E11" s="15">
        <f>E10*0.043</f>
        <v>2.01842</v>
      </c>
      <c r="F11" s="15"/>
      <c r="G11" s="15"/>
      <c r="H11" s="15"/>
      <c r="I11" s="16"/>
      <c r="J11" s="16"/>
    </row>
    <row r="12" spans="1:10" ht="15">
      <c r="A12" s="4"/>
      <c r="B12" s="4"/>
      <c r="C12" s="5" t="s">
        <v>11</v>
      </c>
      <c r="D12" s="5" t="s">
        <v>12</v>
      </c>
      <c r="E12" s="12">
        <f>SUM(E10:E11)</f>
        <v>48.95842</v>
      </c>
      <c r="F12" s="12">
        <f>SUM(F10:F11)</f>
        <v>36.7</v>
      </c>
      <c r="G12" s="12">
        <f>SUM(G10:G11)</f>
        <v>45.41</v>
      </c>
      <c r="H12" s="12"/>
      <c r="I12" s="12"/>
      <c r="J12" s="12">
        <v>45.96</v>
      </c>
    </row>
    <row r="13" spans="1:10" ht="15">
      <c r="A13" s="4" t="s">
        <v>48</v>
      </c>
      <c r="B13" s="14">
        <v>0.022</v>
      </c>
      <c r="C13" s="5"/>
      <c r="D13" s="5"/>
      <c r="E13" s="12">
        <f>+E12*B13</f>
        <v>1.07708524</v>
      </c>
      <c r="F13" s="12">
        <f>+B13*F12</f>
        <v>0.8074</v>
      </c>
      <c r="G13" s="12">
        <f>+B13*G12</f>
        <v>0.9990199999999999</v>
      </c>
      <c r="H13" s="12"/>
      <c r="I13" s="12"/>
      <c r="J13" s="12"/>
    </row>
    <row r="14" spans="1:10" ht="15">
      <c r="A14" s="4" t="s">
        <v>13</v>
      </c>
      <c r="B14" s="4"/>
      <c r="C14" s="5"/>
      <c r="D14" s="5"/>
      <c r="E14" s="15"/>
      <c r="F14" s="15">
        <f>(E15-(F12+F13))*0.1</f>
        <v>1.2528105239999996</v>
      </c>
      <c r="G14" s="15">
        <f>(E15-(G12+G13))*0.1</f>
        <v>0.36264852400000014</v>
      </c>
      <c r="H14" s="15"/>
      <c r="I14" s="15"/>
      <c r="J14" s="15"/>
    </row>
    <row r="15" spans="1:10" ht="15">
      <c r="A15" s="4"/>
      <c r="B15" s="4"/>
      <c r="C15" s="5" t="s">
        <v>14</v>
      </c>
      <c r="D15" s="5" t="s">
        <v>15</v>
      </c>
      <c r="E15" s="12">
        <f>SUM(E12:E14)</f>
        <v>50.03550524</v>
      </c>
      <c r="F15" s="12">
        <f>SUM(F12:F14)</f>
        <v>38.760210524</v>
      </c>
      <c r="G15" s="12">
        <f>SUM(G12:G14)</f>
        <v>46.771668524</v>
      </c>
      <c r="H15" s="12"/>
      <c r="I15" s="12">
        <f>+J15-J12</f>
        <v>0</v>
      </c>
      <c r="J15" s="12">
        <v>45.96</v>
      </c>
    </row>
    <row r="16" spans="1:10" ht="15">
      <c r="A16" s="4" t="s">
        <v>48</v>
      </c>
      <c r="B16" s="14">
        <v>0.022</v>
      </c>
      <c r="C16" s="5"/>
      <c r="D16" s="5"/>
      <c r="E16" s="12">
        <f>+B16*E15</f>
        <v>1.10078111528</v>
      </c>
      <c r="F16" s="12">
        <f>+B16*F15</f>
        <v>0.8527246315279999</v>
      </c>
      <c r="G16" s="12">
        <f>+B16*G15</f>
        <v>1.0289767075279999</v>
      </c>
      <c r="H16" s="12" t="s">
        <v>16</v>
      </c>
      <c r="I16" s="12"/>
      <c r="J16" s="12"/>
    </row>
    <row r="17" spans="1:10" ht="15">
      <c r="A17" s="4" t="s">
        <v>17</v>
      </c>
      <c r="B17" s="4"/>
      <c r="C17" s="5"/>
      <c r="D17" s="5"/>
      <c r="E17" s="15"/>
      <c r="F17" s="15">
        <f>((E18-(F15+F16))/9)</f>
        <v>1.280372355528</v>
      </c>
      <c r="G17" s="15">
        <f>(E18-(G15+G16))/9</f>
        <v>0.37062679152799977</v>
      </c>
      <c r="H17" s="15" t="s">
        <v>16</v>
      </c>
      <c r="I17" s="15"/>
      <c r="J17" s="15"/>
    </row>
    <row r="18" spans="1:10" ht="15">
      <c r="A18" s="4"/>
      <c r="B18" s="4"/>
      <c r="C18" s="5" t="s">
        <v>18</v>
      </c>
      <c r="D18" s="5" t="s">
        <v>19</v>
      </c>
      <c r="E18" s="12">
        <f>SUM(E15:E17)</f>
        <v>51.13628635528</v>
      </c>
      <c r="F18" s="12">
        <f>SUM(F15:F17)</f>
        <v>40.893307511056</v>
      </c>
      <c r="G18" s="12">
        <f>SUM(G15:G17)</f>
        <v>48.171272023056</v>
      </c>
      <c r="H18" s="12"/>
      <c r="I18" s="12">
        <f>+J18-J15</f>
        <v>1.2199999999999989</v>
      </c>
      <c r="J18" s="12">
        <v>47.18</v>
      </c>
    </row>
    <row r="19" spans="1:10" ht="15">
      <c r="A19" s="4" t="s">
        <v>49</v>
      </c>
      <c r="B19" s="14">
        <v>0.033</v>
      </c>
      <c r="C19" s="5"/>
      <c r="D19" s="5"/>
      <c r="E19" s="12">
        <f>+B19*E18</f>
        <v>1.68749744972424</v>
      </c>
      <c r="F19" s="12">
        <f>+B19*F18</f>
        <v>1.349479147864848</v>
      </c>
      <c r="G19" s="12">
        <f>+B19*G18</f>
        <v>1.589651976760848</v>
      </c>
      <c r="H19" s="17"/>
      <c r="I19" s="12"/>
      <c r="J19" s="12"/>
    </row>
    <row r="20" spans="1:10" ht="15">
      <c r="A20" s="4" t="s">
        <v>20</v>
      </c>
      <c r="B20" s="4"/>
      <c r="C20" s="5"/>
      <c r="D20" s="5"/>
      <c r="E20" s="15"/>
      <c r="F20" s="15">
        <f>(E21-(F18+F19))/8</f>
        <v>1.3226246432604238</v>
      </c>
      <c r="G20" s="15">
        <f>(E21-(G18+G19))/8</f>
        <v>0.3828574756484242</v>
      </c>
      <c r="H20" s="18"/>
      <c r="I20" s="15"/>
      <c r="J20" s="15"/>
    </row>
    <row r="21" spans="1:10" ht="15">
      <c r="A21" s="4"/>
      <c r="B21" s="4"/>
      <c r="C21" s="5" t="s">
        <v>21</v>
      </c>
      <c r="D21" s="5" t="s">
        <v>22</v>
      </c>
      <c r="E21" s="12">
        <f>SUM(E18:E20)</f>
        <v>52.82378380500424</v>
      </c>
      <c r="F21" s="12">
        <f>SUM(F18:F20)</f>
        <v>43.565411302181275</v>
      </c>
      <c r="G21" s="12">
        <f>SUM(G18:G20)</f>
        <v>50.14378147546527</v>
      </c>
      <c r="H21" s="17"/>
      <c r="I21" s="12">
        <f>+J21-J18</f>
        <v>1.6899999999999977</v>
      </c>
      <c r="J21" s="12">
        <v>48.87</v>
      </c>
    </row>
    <row r="22" spans="1:10" ht="15">
      <c r="A22" s="4" t="s">
        <v>50</v>
      </c>
      <c r="B22" s="14">
        <v>0.036</v>
      </c>
      <c r="C22" s="5"/>
      <c r="D22" s="5"/>
      <c r="E22" s="12">
        <f>+B22*E21</f>
        <v>1.9016562169801525</v>
      </c>
      <c r="F22" s="12">
        <f>+B22*F21</f>
        <v>1.5683548068785258</v>
      </c>
      <c r="G22" s="17">
        <f>+B22*G21</f>
        <v>1.8051761331167495</v>
      </c>
      <c r="H22" s="17"/>
      <c r="I22" s="12"/>
      <c r="J22" s="12"/>
    </row>
    <row r="23" spans="1:10" ht="15">
      <c r="A23" s="4" t="s">
        <v>23</v>
      </c>
      <c r="B23" s="14"/>
      <c r="C23" s="5"/>
      <c r="D23" s="5"/>
      <c r="E23" s="22"/>
      <c r="F23" s="22">
        <f>(E25-(F21+F22))/7</f>
        <v>1.3702391304177988</v>
      </c>
      <c r="G23" s="23">
        <f>(E25-(G21+G22))/7</f>
        <v>0.39664034477176713</v>
      </c>
      <c r="H23" s="23"/>
      <c r="I23" s="22"/>
      <c r="J23" s="22"/>
    </row>
    <row r="24" spans="1:10" ht="15">
      <c r="A24" s="4" t="s">
        <v>24</v>
      </c>
      <c r="B24" s="14"/>
      <c r="C24" s="5"/>
      <c r="D24" s="5"/>
      <c r="E24" s="15"/>
      <c r="F24" s="15"/>
      <c r="G24" s="18">
        <v>-0.01</v>
      </c>
      <c r="H24" s="18"/>
      <c r="I24" s="15"/>
      <c r="J24" s="15"/>
    </row>
    <row r="25" spans="1:10" ht="15">
      <c r="A25" s="4"/>
      <c r="B25" s="4"/>
      <c r="C25" s="5" t="s">
        <v>25</v>
      </c>
      <c r="D25" s="5" t="s">
        <v>26</v>
      </c>
      <c r="E25" s="12">
        <f>SUM(E21:E23)</f>
        <v>54.72544002198439</v>
      </c>
      <c r="F25" s="12">
        <f>SUM(F21:F23)</f>
        <v>46.5040052394776</v>
      </c>
      <c r="G25" s="17">
        <f>SUM(G21:G24)</f>
        <v>52.33559795335379</v>
      </c>
      <c r="H25" s="17"/>
      <c r="I25" s="12">
        <f>+J25-J21</f>
        <v>0.35999999999999943</v>
      </c>
      <c r="J25" s="12">
        <v>49.23</v>
      </c>
    </row>
    <row r="26" spans="1:10" ht="15">
      <c r="A26" s="4" t="s">
        <v>51</v>
      </c>
      <c r="B26" s="14">
        <v>0.032</v>
      </c>
      <c r="C26" s="5"/>
      <c r="D26" s="5"/>
      <c r="E26" s="12">
        <f>+B26*E25</f>
        <v>1.7512140807035006</v>
      </c>
      <c r="F26" s="12">
        <f>+B26*F25</f>
        <v>1.4881281676632832</v>
      </c>
      <c r="G26" s="17">
        <f>+B26*G25</f>
        <v>1.6747391345073213</v>
      </c>
      <c r="H26" s="17"/>
      <c r="I26" s="12">
        <v>1.45</v>
      </c>
      <c r="J26" s="12"/>
    </row>
    <row r="27" spans="1:12" ht="15">
      <c r="A27" s="4" t="s">
        <v>27</v>
      </c>
      <c r="B27" s="14"/>
      <c r="C27" s="5"/>
      <c r="D27" s="5"/>
      <c r="E27" s="15"/>
      <c r="F27" s="15">
        <f>(E28-(F25+F26))/6</f>
        <v>1.4140867825911674</v>
      </c>
      <c r="G27" s="18">
        <f>(E28-(G25+G26))/6</f>
        <v>0.411052835804463</v>
      </c>
      <c r="H27" s="18">
        <f>(G28-(H25+H26))/6</f>
        <v>9.070231653944262</v>
      </c>
      <c r="I27" s="15">
        <v>0.96</v>
      </c>
      <c r="J27" s="15"/>
      <c r="L27" s="2" t="s">
        <v>52</v>
      </c>
    </row>
    <row r="28" spans="1:12" ht="15">
      <c r="A28" s="4"/>
      <c r="B28" s="4"/>
      <c r="C28" s="5" t="s">
        <v>28</v>
      </c>
      <c r="D28" s="5" t="s">
        <v>29</v>
      </c>
      <c r="E28" s="12">
        <f>SUM(E25:E27)</f>
        <v>56.47665410268789</v>
      </c>
      <c r="F28" s="12">
        <f>SUM(F25:F27)-0.01</f>
        <v>49.396220189732055</v>
      </c>
      <c r="G28" s="17">
        <f>SUM(G25:G27)</f>
        <v>54.42138992366557</v>
      </c>
      <c r="H28" s="17"/>
      <c r="I28" s="12">
        <f>SUM(I26:I27)</f>
        <v>2.41</v>
      </c>
      <c r="J28" s="12">
        <f>J25+I28</f>
        <v>51.64</v>
      </c>
      <c r="L28" s="24">
        <f>+(J28-J25)/J25</f>
        <v>0.04895388990452983</v>
      </c>
    </row>
    <row r="29" spans="1:12" ht="15">
      <c r="A29" s="4" t="s">
        <v>53</v>
      </c>
      <c r="B29" s="14">
        <v>0.03</v>
      </c>
      <c r="C29" s="5"/>
      <c r="D29" s="5"/>
      <c r="E29" s="12">
        <f>+B29*E28</f>
        <v>1.6942996230806366</v>
      </c>
      <c r="F29" s="12">
        <f>+B29*F28</f>
        <v>1.4818866056919615</v>
      </c>
      <c r="G29" s="17">
        <f>+B29*G28</f>
        <v>1.6326416977099671</v>
      </c>
      <c r="H29" s="17"/>
      <c r="I29" s="12">
        <f>+B29*J28</f>
        <v>1.5492</v>
      </c>
      <c r="J29" s="12"/>
      <c r="L29" s="24"/>
    </row>
    <row r="30" spans="1:12" ht="15">
      <c r="A30" s="4" t="s">
        <v>30</v>
      </c>
      <c r="B30" s="14"/>
      <c r="C30" s="5"/>
      <c r="D30" s="5"/>
      <c r="E30" s="15"/>
      <c r="F30" s="15">
        <f>(E31-(F28+F29))/5</f>
        <v>1.458569386068902</v>
      </c>
      <c r="G30" s="18">
        <v>0.42</v>
      </c>
      <c r="H30" s="18"/>
      <c r="I30" s="15">
        <f>(E31-(J28+I29))/5</f>
        <v>0.9963507451537055</v>
      </c>
      <c r="J30" s="15"/>
      <c r="L30" s="24"/>
    </row>
    <row r="31" spans="1:12" ht="15">
      <c r="A31" s="4"/>
      <c r="B31" s="4"/>
      <c r="C31" s="5" t="s">
        <v>31</v>
      </c>
      <c r="D31" s="5" t="s">
        <v>32</v>
      </c>
      <c r="E31" s="12">
        <f>SUM(E28:E30)</f>
        <v>58.17095372576853</v>
      </c>
      <c r="F31" s="12">
        <f>SUM(F28:F30)</f>
        <v>52.33667618149292</v>
      </c>
      <c r="G31" s="17">
        <f>SUM(G28:G30)</f>
        <v>56.47403162137554</v>
      </c>
      <c r="H31" s="17"/>
      <c r="I31" s="12">
        <f>SUM(I29:I30)</f>
        <v>2.5455507451537054</v>
      </c>
      <c r="J31" s="12">
        <f>J28+I31</f>
        <v>54.185550745153705</v>
      </c>
      <c r="L31" s="24">
        <f>+(J31-J28)/J28</f>
        <v>0.049294166250071735</v>
      </c>
    </row>
    <row r="32" spans="1:12" ht="15">
      <c r="A32" s="4" t="s">
        <v>53</v>
      </c>
      <c r="B32" s="14">
        <v>0.03</v>
      </c>
      <c r="C32" s="5"/>
      <c r="D32" s="5"/>
      <c r="E32" s="12">
        <f>+B32*E31</f>
        <v>1.7451286117730558</v>
      </c>
      <c r="F32" s="12">
        <f>+F31*B32</f>
        <v>1.5701002854447874</v>
      </c>
      <c r="G32" s="17">
        <f>+B32*G31</f>
        <v>1.694220948641266</v>
      </c>
      <c r="H32" s="17"/>
      <c r="I32" s="12">
        <f>+B32*J31</f>
        <v>1.6255665223546112</v>
      </c>
      <c r="J32" s="12"/>
      <c r="L32" s="24"/>
    </row>
    <row r="33" spans="1:12" ht="15">
      <c r="A33" s="4" t="s">
        <v>33</v>
      </c>
      <c r="B33" s="14"/>
      <c r="C33" s="5"/>
      <c r="D33" s="5"/>
      <c r="E33" s="15"/>
      <c r="F33" s="15">
        <f>(E34-(F31+F32))/4</f>
        <v>1.5023264676509687</v>
      </c>
      <c r="G33" s="18">
        <f>G30*1.04</f>
        <v>0.4368</v>
      </c>
      <c r="H33" s="18"/>
      <c r="I33" s="15">
        <f>(E34-(J31+I32))/4</f>
        <v>1.0262412675083166</v>
      </c>
      <c r="J33" s="15"/>
      <c r="L33" s="24"/>
    </row>
    <row r="34" spans="1:12" ht="15">
      <c r="A34" s="4"/>
      <c r="B34" s="4"/>
      <c r="C34" s="5" t="s">
        <v>34</v>
      </c>
      <c r="D34" s="5" t="s">
        <v>35</v>
      </c>
      <c r="E34" s="12">
        <f>SUM(E31:E33)</f>
        <v>59.91608233754158</v>
      </c>
      <c r="F34" s="12">
        <f>SUM(F31:F33)</f>
        <v>55.409102934588674</v>
      </c>
      <c r="G34" s="17">
        <f>SUM(G31:G33)</f>
        <v>58.6050525700168</v>
      </c>
      <c r="H34" s="17"/>
      <c r="I34" s="12">
        <f>SUM(I32:I33)</f>
        <v>2.6518077898629278</v>
      </c>
      <c r="J34" s="12">
        <f>J31+I34</f>
        <v>56.837358535016634</v>
      </c>
      <c r="L34" s="24">
        <f>+(J34-J31)/J31</f>
        <v>0.04893938980771739</v>
      </c>
    </row>
    <row r="35" spans="1:12" ht="15">
      <c r="A35" s="4" t="s">
        <v>53</v>
      </c>
      <c r="B35" s="14">
        <v>0.03</v>
      </c>
      <c r="C35" s="5"/>
      <c r="D35" s="5"/>
      <c r="E35" s="12">
        <f>+B35*E34</f>
        <v>1.7974824701262473</v>
      </c>
      <c r="F35" s="12">
        <f>+B35*F34</f>
        <v>1.6622730880376602</v>
      </c>
      <c r="G35" s="17">
        <f>+B35*G34</f>
        <v>1.758151577100504</v>
      </c>
      <c r="H35" s="17"/>
      <c r="I35" s="12">
        <f>+B35*J34</f>
        <v>1.7051207560504988</v>
      </c>
      <c r="J35" s="12"/>
      <c r="L35" s="24"/>
    </row>
    <row r="36" spans="1:12" ht="15">
      <c r="A36" s="4" t="s">
        <v>36</v>
      </c>
      <c r="B36" s="14"/>
      <c r="C36" s="5"/>
      <c r="D36" s="5"/>
      <c r="E36" s="15"/>
      <c r="F36" s="15">
        <f>(E37-(F34+F35))/3</f>
        <v>1.5473962616804993</v>
      </c>
      <c r="G36" s="18">
        <f>G33*1.04</f>
        <v>0.45427200000000006</v>
      </c>
      <c r="H36" s="18"/>
      <c r="I36" s="15">
        <f>(E37-(J34+I35))/3</f>
        <v>1.057028505533566</v>
      </c>
      <c r="J36" s="15"/>
      <c r="L36" s="24"/>
    </row>
    <row r="37" spans="1:12" ht="15">
      <c r="A37" s="4"/>
      <c r="B37" s="4"/>
      <c r="C37" s="5" t="s">
        <v>37</v>
      </c>
      <c r="D37" s="5" t="s">
        <v>38</v>
      </c>
      <c r="E37" s="12">
        <f>SUM(E34:E36)</f>
        <v>61.71356480766783</v>
      </c>
      <c r="F37" s="12">
        <f>SUM(F34:F36)</f>
        <v>58.61877228430683</v>
      </c>
      <c r="G37" s="17">
        <f>SUM(G34:G36)</f>
        <v>60.81747614711731</v>
      </c>
      <c r="H37" s="17"/>
      <c r="I37" s="12">
        <f>SUM(I35:I36)</f>
        <v>2.7621492615840646</v>
      </c>
      <c r="J37" s="12">
        <f>J34+I37</f>
        <v>59.5995077966007</v>
      </c>
      <c r="L37" s="24">
        <f>+(J37-J34)/J34</f>
        <v>0.04859742487649819</v>
      </c>
    </row>
    <row r="38" spans="1:12" ht="15">
      <c r="A38" s="4" t="s">
        <v>53</v>
      </c>
      <c r="B38" s="14">
        <v>0.03</v>
      </c>
      <c r="C38" s="5"/>
      <c r="D38" s="5"/>
      <c r="E38" s="12">
        <f>+B38*E37</f>
        <v>1.8514069442300347</v>
      </c>
      <c r="F38" s="12">
        <f>+B38*F37</f>
        <v>1.7585631685292047</v>
      </c>
      <c r="G38" s="17">
        <f>+B38*G37</f>
        <v>1.8245242844135192</v>
      </c>
      <c r="H38" s="17"/>
      <c r="I38" s="12">
        <f>+B38*J37</f>
        <v>1.7879852338980209</v>
      </c>
      <c r="J38" s="12"/>
      <c r="L38" s="24"/>
    </row>
    <row r="39" spans="1:12" ht="15">
      <c r="A39" s="4" t="s">
        <v>39</v>
      </c>
      <c r="B39" s="14"/>
      <c r="C39" s="5"/>
      <c r="D39" s="5"/>
      <c r="E39" s="15"/>
      <c r="F39" s="15">
        <f>(E40-(F37+F38))/2</f>
        <v>1.5938181495309145</v>
      </c>
      <c r="G39" s="18">
        <v>0.46</v>
      </c>
      <c r="H39" s="18"/>
      <c r="I39" s="15">
        <f>(E40-(J37+I38))/2</f>
        <v>1.0887393606995737</v>
      </c>
      <c r="J39" s="15"/>
      <c r="L39" s="24"/>
    </row>
    <row r="40" spans="1:12" ht="15">
      <c r="A40" s="4"/>
      <c r="B40" s="4"/>
      <c r="C40" s="5" t="s">
        <v>40</v>
      </c>
      <c r="D40" s="5" t="s">
        <v>41</v>
      </c>
      <c r="E40" s="12">
        <f>SUM(E37:E39)</f>
        <v>63.564971751897865</v>
      </c>
      <c r="F40" s="12">
        <f>SUM(F37:F39)</f>
        <v>61.971153602366954</v>
      </c>
      <c r="G40" s="17">
        <f>SUM(G37:G39)</f>
        <v>63.10200043153083</v>
      </c>
      <c r="H40" s="17"/>
      <c r="I40" s="12">
        <f>SUM(I38:I39)</f>
        <v>2.8767245945975946</v>
      </c>
      <c r="J40" s="12">
        <f>J37+I40</f>
        <v>62.476232391198295</v>
      </c>
      <c r="L40" s="24">
        <f>+(J40-J37)/J37</f>
        <v>0.048267589799821695</v>
      </c>
    </row>
    <row r="41" spans="1:12" ht="15">
      <c r="A41" s="4" t="s">
        <v>53</v>
      </c>
      <c r="B41" s="14">
        <v>0.03</v>
      </c>
      <c r="C41" s="5"/>
      <c r="D41" s="5"/>
      <c r="E41" s="12">
        <f>+B41*E40</f>
        <v>1.906949152556936</v>
      </c>
      <c r="F41" s="12">
        <f>+F40*B41</f>
        <v>1.8591346080710085</v>
      </c>
      <c r="G41" s="17">
        <f>+G40*B41</f>
        <v>1.893060012945925</v>
      </c>
      <c r="H41" s="17"/>
      <c r="I41" s="12">
        <f>+J40*B41</f>
        <v>1.8742869717359487</v>
      </c>
      <c r="J41" s="12"/>
      <c r="L41" s="24"/>
    </row>
    <row r="42" spans="1:12" ht="15">
      <c r="A42" s="4" t="s">
        <v>42</v>
      </c>
      <c r="B42" s="14"/>
      <c r="C42" s="5"/>
      <c r="D42" s="5"/>
      <c r="E42" s="15"/>
      <c r="F42" s="15">
        <f>(E43-(F40+F41))</f>
        <v>1.6416326940168418</v>
      </c>
      <c r="G42" s="18">
        <f>G39*1.04</f>
        <v>0.47840000000000005</v>
      </c>
      <c r="H42" s="18"/>
      <c r="I42" s="15">
        <f>(E43-(J40+I41))/1</f>
        <v>1.1214015415205552</v>
      </c>
      <c r="J42" s="15"/>
      <c r="L42" s="24"/>
    </row>
    <row r="43" spans="1:12" ht="15">
      <c r="A43" s="4"/>
      <c r="B43" s="4"/>
      <c r="C43" s="5" t="s">
        <v>43</v>
      </c>
      <c r="D43" s="5" t="s">
        <v>44</v>
      </c>
      <c r="E43" s="12">
        <f>SUM(E40:E42)</f>
        <v>65.4719209044548</v>
      </c>
      <c r="F43" s="12">
        <f>SUM(F40:F42)</f>
        <v>65.4719209044548</v>
      </c>
      <c r="G43" s="17">
        <f>SUM(G40:G42)</f>
        <v>65.47346044447676</v>
      </c>
      <c r="H43" s="17"/>
      <c r="I43" s="12">
        <f>SUM(I41:I42)</f>
        <v>2.995688513256504</v>
      </c>
      <c r="J43" s="12">
        <f>J40+I43</f>
        <v>65.4719209044548</v>
      </c>
      <c r="L43" s="24">
        <f>+(J43-J40)/J40</f>
        <v>0.04794925043653154</v>
      </c>
    </row>
    <row r="44" spans="1:10" ht="15">
      <c r="A44" s="4"/>
      <c r="B44" s="4"/>
      <c r="C44" s="5"/>
      <c r="D44" s="5"/>
      <c r="E44" s="12"/>
      <c r="F44" s="12"/>
      <c r="G44" s="12"/>
      <c r="H44" s="12"/>
      <c r="I44" s="4"/>
      <c r="J44" s="4"/>
    </row>
    <row r="45" spans="1:10" ht="15">
      <c r="A45" s="4"/>
      <c r="B45" s="4"/>
      <c r="C45" s="5"/>
      <c r="D45" s="5"/>
      <c r="E45" s="12"/>
      <c r="F45" s="12"/>
      <c r="G45" s="12"/>
      <c r="H45" s="12"/>
      <c r="I45" s="4"/>
      <c r="J45" s="4"/>
    </row>
    <row r="46" spans="1:10" ht="15">
      <c r="A46" s="4"/>
      <c r="B46" s="4"/>
      <c r="C46" s="5"/>
      <c r="D46" s="5"/>
      <c r="E46" s="12"/>
      <c r="F46" s="4"/>
      <c r="G46" s="19" t="s">
        <v>45</v>
      </c>
      <c r="H46" s="12"/>
      <c r="I46" s="4"/>
      <c r="J46" s="4"/>
    </row>
    <row r="47" spans="1:10" ht="15">
      <c r="A47" s="4"/>
      <c r="B47" s="4"/>
      <c r="C47" s="5"/>
      <c r="D47" s="5"/>
      <c r="E47" s="12"/>
      <c r="F47" s="12"/>
      <c r="G47" s="12"/>
      <c r="H47" s="12"/>
      <c r="I47" s="4"/>
      <c r="J47" s="4"/>
    </row>
    <row r="48" spans="5:8" ht="12.75">
      <c r="E48" s="21"/>
      <c r="F48" s="21"/>
      <c r="G48" s="21"/>
      <c r="H48" s="21"/>
    </row>
    <row r="49" spans="5:8" ht="12.75">
      <c r="E49" s="21"/>
      <c r="F49" s="21"/>
      <c r="G49" s="21"/>
      <c r="H49" s="21"/>
    </row>
  </sheetData>
  <mergeCells count="3">
    <mergeCell ref="A1:J1"/>
    <mergeCell ref="A2:J2"/>
    <mergeCell ref="C5:D5"/>
  </mergeCells>
  <printOptions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Header>&amp;RAPPENDIX 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2006-02-20T12:32:26Z</cp:lastPrinted>
  <dcterms:created xsi:type="dcterms:W3CDTF">2005-01-27T07:51:34Z</dcterms:created>
  <dcterms:modified xsi:type="dcterms:W3CDTF">2006-02-20T12:32:47Z</dcterms:modified>
  <cp:category/>
  <cp:version/>
  <cp:contentType/>
  <cp:contentStatus/>
</cp:coreProperties>
</file>